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Utilisateur\Nuage\BlocLycée\Formation\Organisation DNB blanc\"/>
    </mc:Choice>
  </mc:AlternateContent>
  <xr:revisionPtr revIDLastSave="0" documentId="13_ncr:1_{793D818B-7B6B-44A9-B2E4-4D9FA30667C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ublipostage" sheetId="1" r:id="rId1"/>
    <sheet name="feuille travail" sheetId="2" r:id="rId2"/>
    <sheet name="choix oral" sheetId="3" r:id="rId3"/>
    <sheet name="choix sujets jurys" sheetId="4" r:id="rId4"/>
  </sheets>
  <definedNames>
    <definedName name="_xlnm._FilterDatabase" localSheetId="2" hidden="1">'choix oral'!$A:$H</definedName>
    <definedName name="_xlnm._FilterDatabase" localSheetId="1" hidden="1">'feuille travail'!$A:$O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2" i="1"/>
  <c r="P3" i="2" a="1"/>
  <c r="P3" i="2"/>
  <c r="P4" i="2" a="1"/>
  <c r="P4" i="2"/>
  <c r="P5" i="2" a="1"/>
  <c r="P5" i="2"/>
  <c r="J5" i="1" s="1"/>
  <c r="P6" i="2" a="1"/>
  <c r="P6" i="2"/>
  <c r="J6" i="1" s="1"/>
  <c r="P7" i="2" a="1"/>
  <c r="P7" i="2"/>
  <c r="P8" i="2" a="1"/>
  <c r="P8" i="2"/>
  <c r="J8" i="1" s="1"/>
  <c r="P9" i="2" a="1"/>
  <c r="P9" i="2"/>
  <c r="P10" i="2" a="1"/>
  <c r="P10" i="2"/>
  <c r="J10" i="1" s="1"/>
  <c r="P11" i="2" a="1"/>
  <c r="P11" i="2"/>
  <c r="P12" i="2" a="1"/>
  <c r="P12" i="2"/>
  <c r="P13" i="2" a="1"/>
  <c r="P13" i="2"/>
  <c r="P14" i="2" a="1"/>
  <c r="P14" i="2"/>
  <c r="J14" i="1" s="1"/>
  <c r="P15" i="2" a="1"/>
  <c r="P15" i="2"/>
  <c r="P16" i="2" a="1"/>
  <c r="P16" i="2"/>
  <c r="P17" i="2" a="1"/>
  <c r="P17" i="2"/>
  <c r="P18" i="2" a="1"/>
  <c r="P18" i="2"/>
  <c r="P19" i="2" a="1"/>
  <c r="P19" i="2"/>
  <c r="J19" i="1" s="1"/>
  <c r="P20" i="2" a="1"/>
  <c r="P20" i="2"/>
  <c r="P21" i="2" a="1"/>
  <c r="P21" i="2"/>
  <c r="P22" i="2" a="1"/>
  <c r="P22" i="2"/>
  <c r="P23" i="2" a="1"/>
  <c r="P23" i="2"/>
  <c r="P24" i="2" a="1"/>
  <c r="P24" i="2"/>
  <c r="P25" i="2" a="1"/>
  <c r="P25" i="2"/>
  <c r="P26" i="2" a="1"/>
  <c r="P26" i="2"/>
  <c r="P27" i="2" a="1"/>
  <c r="P27" i="2"/>
  <c r="P28" i="2" a="1"/>
  <c r="P28" i="2"/>
  <c r="P29" i="2" a="1"/>
  <c r="P29" i="2"/>
  <c r="P30" i="2" a="1"/>
  <c r="P30" i="2"/>
  <c r="P31" i="2" a="1"/>
  <c r="P31" i="2"/>
  <c r="P32" i="2" a="1"/>
  <c r="P32" i="2"/>
  <c r="P33" i="2" a="1"/>
  <c r="P33" i="2"/>
  <c r="P34" i="2" a="1"/>
  <c r="P34" i="2"/>
  <c r="P35" i="2" a="1"/>
  <c r="P35" i="2"/>
  <c r="P36" i="2" a="1"/>
  <c r="P36" i="2"/>
  <c r="J36" i="1" s="1"/>
  <c r="P37" i="2" a="1"/>
  <c r="P37" i="2"/>
  <c r="P38" i="2" a="1"/>
  <c r="P38" i="2"/>
  <c r="P39" i="2" a="1"/>
  <c r="P39" i="2"/>
  <c r="P40" i="2" a="1"/>
  <c r="P40" i="2"/>
  <c r="P41" i="2" a="1"/>
  <c r="P41" i="2"/>
  <c r="P42" i="2" a="1"/>
  <c r="P42" i="2"/>
  <c r="P43" i="2" a="1"/>
  <c r="P43" i="2"/>
  <c r="J43" i="1" s="1"/>
  <c r="P44" i="2" a="1"/>
  <c r="P44" i="2"/>
  <c r="P45" i="2" a="1"/>
  <c r="P45" i="2"/>
  <c r="P46" i="2" a="1"/>
  <c r="P46" i="2"/>
  <c r="P47" i="2" a="1"/>
  <c r="P47" i="2"/>
  <c r="P48" i="2" a="1"/>
  <c r="P48" i="2"/>
  <c r="P49" i="2" a="1"/>
  <c r="P49" i="2"/>
  <c r="J49" i="1" s="1"/>
  <c r="P50" i="2" a="1"/>
  <c r="P50" i="2"/>
  <c r="J50" i="1" s="1"/>
  <c r="P51" i="2" a="1"/>
  <c r="P51" i="2"/>
  <c r="P52" i="2" a="1"/>
  <c r="P52" i="2"/>
  <c r="P53" i="2" a="1"/>
  <c r="P53" i="2"/>
  <c r="J53" i="1" s="1"/>
  <c r="P54" i="2" a="1"/>
  <c r="P54" i="2"/>
  <c r="P55" i="2" a="1"/>
  <c r="P55" i="2"/>
  <c r="P56" i="2" a="1"/>
  <c r="P56" i="2"/>
  <c r="P57" i="2" a="1"/>
  <c r="P57" i="2"/>
  <c r="P58" i="2" a="1"/>
  <c r="P58" i="2"/>
  <c r="P59" i="2" a="1"/>
  <c r="P59" i="2"/>
  <c r="P60" i="2" a="1"/>
  <c r="P60" i="2"/>
  <c r="P61" i="2" a="1"/>
  <c r="P61" i="2"/>
  <c r="P62" i="2" a="1"/>
  <c r="P62" i="2"/>
  <c r="P63" i="2" a="1"/>
  <c r="P63" i="2"/>
  <c r="P64" i="2" a="1"/>
  <c r="P64" i="2"/>
  <c r="P65" i="2" a="1"/>
  <c r="P65" i="2"/>
  <c r="J65" i="1" s="1"/>
  <c r="P66" i="2" a="1"/>
  <c r="P66" i="2"/>
  <c r="P67" i="2" a="1"/>
  <c r="P67" i="2"/>
  <c r="J67" i="1" s="1"/>
  <c r="P68" i="2" a="1"/>
  <c r="P68" i="2"/>
  <c r="J68" i="1" s="1"/>
  <c r="P69" i="2" a="1"/>
  <c r="P69" i="2"/>
  <c r="P70" i="2" a="1"/>
  <c r="P70" i="2"/>
  <c r="J70" i="1" s="1"/>
  <c r="P71" i="2" a="1"/>
  <c r="P71" i="2"/>
  <c r="P72" i="2" a="1"/>
  <c r="P72" i="2"/>
  <c r="P73" i="2" a="1"/>
  <c r="P73" i="2"/>
  <c r="P74" i="2" a="1"/>
  <c r="P74" i="2"/>
  <c r="J74" i="1" s="1"/>
  <c r="P75" i="2" a="1"/>
  <c r="P75" i="2"/>
  <c r="P76" i="2" a="1"/>
  <c r="P76" i="2"/>
  <c r="P77" i="2" a="1"/>
  <c r="P77" i="2"/>
  <c r="P78" i="2" a="1"/>
  <c r="P78" i="2"/>
  <c r="P79" i="2" a="1"/>
  <c r="P79" i="2"/>
  <c r="P80" i="2" a="1"/>
  <c r="P80" i="2"/>
  <c r="P81" i="2" a="1"/>
  <c r="P81" i="2"/>
  <c r="P82" i="2" a="1"/>
  <c r="P82" i="2"/>
  <c r="P83" i="2" a="1"/>
  <c r="P83" i="2"/>
  <c r="J83" i="1" s="1"/>
  <c r="P84" i="2" a="1"/>
  <c r="P84" i="2"/>
  <c r="P85" i="2" a="1"/>
  <c r="P85" i="2"/>
  <c r="J85" i="1" s="1"/>
  <c r="P86" i="2" a="1"/>
  <c r="P86" i="2"/>
  <c r="P87" i="2" a="1"/>
  <c r="P87" i="2"/>
  <c r="P88" i="2" a="1"/>
  <c r="P88" i="2"/>
  <c r="J88" i="1" s="1"/>
  <c r="P89" i="2" a="1"/>
  <c r="P89" i="2"/>
  <c r="P90" i="2" a="1"/>
  <c r="P90" i="2"/>
  <c r="P91" i="2" a="1"/>
  <c r="P91" i="2"/>
  <c r="P92" i="2" a="1"/>
  <c r="P92" i="2"/>
  <c r="P93" i="2" a="1"/>
  <c r="P93" i="2"/>
  <c r="P94" i="2" a="1"/>
  <c r="P94" i="2"/>
  <c r="P95" i="2" a="1"/>
  <c r="P95" i="2"/>
  <c r="P96" i="2" a="1"/>
  <c r="P96" i="2"/>
  <c r="P97" i="2" a="1"/>
  <c r="P97" i="2"/>
  <c r="J97" i="1" s="1"/>
  <c r="P98" i="2" a="1"/>
  <c r="P98" i="2"/>
  <c r="P99" i="2" a="1"/>
  <c r="P99" i="2"/>
  <c r="P100" i="2" a="1"/>
  <c r="P100" i="2"/>
  <c r="P101" i="2" a="1"/>
  <c r="P101" i="2"/>
  <c r="P102" i="2" a="1"/>
  <c r="P102" i="2"/>
  <c r="P103" i="2" a="1"/>
  <c r="P103" i="2"/>
  <c r="P104" i="2" a="1"/>
  <c r="P104" i="2"/>
  <c r="J104" i="1" s="1"/>
  <c r="P105" i="2" a="1"/>
  <c r="P105" i="2"/>
  <c r="P106" i="2" a="1"/>
  <c r="P106" i="2"/>
  <c r="P107" i="2" a="1"/>
  <c r="P107" i="2"/>
  <c r="P108" i="2" a="1"/>
  <c r="P108" i="2"/>
  <c r="P109" i="2" a="1"/>
  <c r="P109" i="2"/>
  <c r="J109" i="1" s="1"/>
  <c r="P110" i="2" a="1"/>
  <c r="P110" i="2"/>
  <c r="P111" i="2" a="1"/>
  <c r="P111" i="2"/>
  <c r="P112" i="2" a="1"/>
  <c r="P112" i="2"/>
  <c r="P113" i="2" a="1"/>
  <c r="P113" i="2"/>
  <c r="P114" i="2" a="1"/>
  <c r="P114" i="2"/>
  <c r="P115" i="2" a="1"/>
  <c r="P115" i="2"/>
  <c r="P116" i="2" a="1"/>
  <c r="P116" i="2"/>
  <c r="J116" i="1" s="1"/>
  <c r="P117" i="2" a="1"/>
  <c r="P117" i="2"/>
  <c r="P118" i="2" a="1"/>
  <c r="P118" i="2"/>
  <c r="P119" i="2" a="1"/>
  <c r="P119" i="2"/>
  <c r="P120" i="2" a="1"/>
  <c r="P120" i="2"/>
  <c r="J120" i="1" s="1"/>
  <c r="P121" i="2" a="1"/>
  <c r="P121" i="2"/>
  <c r="P122" i="2" a="1"/>
  <c r="P122" i="2"/>
  <c r="P123" i="2" a="1"/>
  <c r="P123" i="2"/>
  <c r="P124" i="2" a="1"/>
  <c r="P124" i="2"/>
  <c r="J124" i="1" s="1"/>
  <c r="P125" i="2" a="1"/>
  <c r="P125" i="2"/>
  <c r="P126" i="2" a="1"/>
  <c r="P126" i="2"/>
  <c r="P127" i="2" a="1"/>
  <c r="P127" i="2"/>
  <c r="P128" i="2" a="1"/>
  <c r="P128" i="2"/>
  <c r="P129" i="2" a="1"/>
  <c r="P129" i="2"/>
  <c r="P130" i="2" a="1"/>
  <c r="P130" i="2"/>
  <c r="P131" i="2" a="1"/>
  <c r="P131" i="2"/>
  <c r="P132" i="2" a="1"/>
  <c r="P132" i="2"/>
  <c r="J132" i="1" s="1"/>
  <c r="P133" i="2" a="1"/>
  <c r="P133" i="2"/>
  <c r="J133" i="1" s="1"/>
  <c r="P134" i="2" a="1"/>
  <c r="P134" i="2"/>
  <c r="J134" i="1" s="1"/>
  <c r="P135" i="2" a="1"/>
  <c r="P135" i="2"/>
  <c r="P136" i="2" a="1"/>
  <c r="P136" i="2"/>
  <c r="P137" i="2" a="1"/>
  <c r="P137" i="2"/>
  <c r="P138" i="2" a="1"/>
  <c r="P138" i="2"/>
  <c r="J138" i="1" s="1"/>
  <c r="P139" i="2" a="1"/>
  <c r="P139" i="2"/>
  <c r="P140" i="2" a="1"/>
  <c r="P140" i="2"/>
  <c r="P141" i="2" a="1"/>
  <c r="P141" i="2"/>
  <c r="P142" i="2" a="1"/>
  <c r="P142" i="2"/>
  <c r="P143" i="2" a="1"/>
  <c r="P143" i="2"/>
  <c r="P144" i="2" a="1"/>
  <c r="P144" i="2"/>
  <c r="P145" i="2" a="1"/>
  <c r="P145" i="2"/>
  <c r="P146" i="2" a="1"/>
  <c r="P146" i="2"/>
  <c r="P147" i="2" a="1"/>
  <c r="P147" i="2"/>
  <c r="P148" i="2" a="1"/>
  <c r="P148" i="2"/>
  <c r="P149" i="2" a="1"/>
  <c r="P149" i="2"/>
  <c r="P150" i="2" a="1"/>
  <c r="P150" i="2"/>
  <c r="P151" i="2" a="1"/>
  <c r="P151" i="2"/>
  <c r="P152" i="2" a="1"/>
  <c r="P152" i="2"/>
  <c r="P153" i="2" a="1"/>
  <c r="P153" i="2"/>
  <c r="P154" i="2" a="1"/>
  <c r="P154" i="2"/>
  <c r="P155" i="2" a="1"/>
  <c r="P155" i="2"/>
  <c r="P156" i="2" a="1"/>
  <c r="P156" i="2"/>
  <c r="J156" i="1" s="1"/>
  <c r="P157" i="2" a="1"/>
  <c r="P157" i="2"/>
  <c r="P158" i="2" a="1"/>
  <c r="P158" i="2"/>
  <c r="P159" i="2" a="1"/>
  <c r="P159" i="2"/>
  <c r="P160" i="2" a="1"/>
  <c r="P160" i="2"/>
  <c r="P161" i="2" a="1"/>
  <c r="P161" i="2"/>
  <c r="P162" i="2" a="1"/>
  <c r="P162" i="2"/>
  <c r="P163" i="2" a="1"/>
  <c r="P163" i="2"/>
  <c r="P164" i="2" a="1"/>
  <c r="P164" i="2"/>
  <c r="P165" i="2" a="1"/>
  <c r="P165" i="2"/>
  <c r="P166" i="2" a="1"/>
  <c r="P166" i="2"/>
  <c r="P167" i="2" a="1"/>
  <c r="P167" i="2"/>
  <c r="P168" i="2" a="1"/>
  <c r="P168" i="2"/>
  <c r="P169" i="2" a="1"/>
  <c r="P169" i="2"/>
  <c r="P170" i="2" a="1"/>
  <c r="P170" i="2"/>
  <c r="J170" i="1" s="1"/>
  <c r="P171" i="2" a="1"/>
  <c r="P171" i="2"/>
  <c r="P172" i="2" a="1"/>
  <c r="P172" i="2"/>
  <c r="P173" i="2" a="1"/>
  <c r="P173" i="2"/>
  <c r="P2" i="2" a="1"/>
  <c r="P2" i="2" s="1"/>
  <c r="J3" i="2"/>
  <c r="J4" i="2"/>
  <c r="J5" i="2"/>
  <c r="J6" i="2"/>
  <c r="J7" i="2"/>
  <c r="J8" i="2"/>
  <c r="D8" i="1" s="1"/>
  <c r="J9" i="2"/>
  <c r="J10" i="2"/>
  <c r="J11" i="2"/>
  <c r="D11" i="1" s="1"/>
  <c r="J12" i="2"/>
  <c r="J13" i="2"/>
  <c r="J14" i="2"/>
  <c r="J15" i="2"/>
  <c r="J16" i="2"/>
  <c r="J17" i="2"/>
  <c r="J18" i="2"/>
  <c r="J19" i="2"/>
  <c r="J20" i="2"/>
  <c r="J21" i="2"/>
  <c r="D21" i="1" s="1"/>
  <c r="J22" i="2"/>
  <c r="J23" i="2"/>
  <c r="D23" i="1" s="1"/>
  <c r="J24" i="2"/>
  <c r="J25" i="2"/>
  <c r="J26" i="2"/>
  <c r="D26" i="1" s="1"/>
  <c r="J27" i="2"/>
  <c r="J28" i="2"/>
  <c r="J29" i="2"/>
  <c r="J30" i="2"/>
  <c r="J31" i="2"/>
  <c r="J32" i="2"/>
  <c r="J33" i="2"/>
  <c r="D33" i="1" s="1"/>
  <c r="J34" i="2"/>
  <c r="D34" i="1" s="1"/>
  <c r="J35" i="2"/>
  <c r="J36" i="2"/>
  <c r="D36" i="1" s="1"/>
  <c r="J37" i="2"/>
  <c r="J38" i="2"/>
  <c r="D38" i="1" s="1"/>
  <c r="J39" i="2"/>
  <c r="J40" i="2"/>
  <c r="J41" i="2"/>
  <c r="J42" i="2"/>
  <c r="J43" i="2"/>
  <c r="J44" i="2"/>
  <c r="J45" i="2"/>
  <c r="D45" i="1" s="1"/>
  <c r="J46" i="2"/>
  <c r="J47" i="2"/>
  <c r="D47" i="1" s="1"/>
  <c r="J48" i="2"/>
  <c r="D48" i="1" s="1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D74" i="1" s="1"/>
  <c r="J75" i="2"/>
  <c r="J76" i="2"/>
  <c r="J77" i="2"/>
  <c r="J78" i="2"/>
  <c r="J79" i="2"/>
  <c r="J80" i="2"/>
  <c r="J81" i="2"/>
  <c r="J82" i="2"/>
  <c r="J83" i="2"/>
  <c r="J84" i="2"/>
  <c r="J85" i="2"/>
  <c r="D85" i="1" s="1"/>
  <c r="J86" i="2"/>
  <c r="J87" i="2"/>
  <c r="J88" i="2"/>
  <c r="J89" i="2"/>
  <c r="J90" i="2"/>
  <c r="J91" i="2"/>
  <c r="J92" i="2"/>
  <c r="J93" i="2"/>
  <c r="D93" i="1" s="1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2" i="2"/>
  <c r="I3" i="2" a="1"/>
  <c r="I3" i="2"/>
  <c r="I4" i="2" a="1"/>
  <c r="I4" i="2"/>
  <c r="I5" i="2" a="1"/>
  <c r="I5" i="2"/>
  <c r="D5" i="1" s="1"/>
  <c r="I6" i="2" a="1"/>
  <c r="I6" i="2"/>
  <c r="D6" i="1" s="1"/>
  <c r="I7" i="2" a="1"/>
  <c r="I7" i="2"/>
  <c r="I8" i="2" a="1"/>
  <c r="I8" i="2"/>
  <c r="I9" i="2" a="1"/>
  <c r="I9" i="2"/>
  <c r="I10" i="2" a="1"/>
  <c r="I10" i="2"/>
  <c r="I11" i="2" a="1"/>
  <c r="I11" i="2"/>
  <c r="I12" i="2" a="1"/>
  <c r="I12" i="2"/>
  <c r="D12" i="1" s="1"/>
  <c r="I13" i="2" a="1"/>
  <c r="I13" i="2"/>
  <c r="I14" i="2" a="1"/>
  <c r="I14" i="2"/>
  <c r="I15" i="2" a="1"/>
  <c r="I15" i="2"/>
  <c r="I16" i="2" a="1"/>
  <c r="I16" i="2"/>
  <c r="I17" i="2" a="1"/>
  <c r="I17" i="2"/>
  <c r="I18" i="2" a="1"/>
  <c r="I18" i="2"/>
  <c r="I19" i="2" a="1"/>
  <c r="I19" i="2"/>
  <c r="I20" i="2" a="1"/>
  <c r="I20" i="2"/>
  <c r="I21" i="2" a="1"/>
  <c r="I21" i="2"/>
  <c r="I22" i="2" a="1"/>
  <c r="I22" i="2"/>
  <c r="I23" i="2" a="1"/>
  <c r="I23" i="2"/>
  <c r="I24" i="2" a="1"/>
  <c r="I24" i="2"/>
  <c r="I25" i="2" a="1"/>
  <c r="I25" i="2"/>
  <c r="I26" i="2" a="1"/>
  <c r="I26" i="2"/>
  <c r="I27" i="2" a="1"/>
  <c r="I27" i="2"/>
  <c r="I28" i="2" a="1"/>
  <c r="I28" i="2"/>
  <c r="D28" i="1" s="1"/>
  <c r="I29" i="2" a="1"/>
  <c r="I29" i="2"/>
  <c r="I30" i="2" a="1"/>
  <c r="I30" i="2"/>
  <c r="I31" i="2" a="1"/>
  <c r="I31" i="2"/>
  <c r="I32" i="2" a="1"/>
  <c r="I32" i="2"/>
  <c r="I33" i="2" a="1"/>
  <c r="I33" i="2"/>
  <c r="I34" i="2" a="1"/>
  <c r="I34" i="2"/>
  <c r="I35" i="2" a="1"/>
  <c r="I35" i="2"/>
  <c r="D35" i="1" s="1"/>
  <c r="I36" i="2" a="1"/>
  <c r="I36" i="2"/>
  <c r="I37" i="2" a="1"/>
  <c r="I37" i="2"/>
  <c r="I38" i="2" a="1"/>
  <c r="I38" i="2"/>
  <c r="I39" i="2" a="1"/>
  <c r="I39" i="2"/>
  <c r="I40" i="2" a="1"/>
  <c r="I40" i="2"/>
  <c r="I41" i="2" a="1"/>
  <c r="I41" i="2"/>
  <c r="I42" i="2" a="1"/>
  <c r="I42" i="2"/>
  <c r="D42" i="1" s="1"/>
  <c r="I43" i="2" a="1"/>
  <c r="I43" i="2"/>
  <c r="I44" i="2" a="1"/>
  <c r="I44" i="2"/>
  <c r="I45" i="2" a="1"/>
  <c r="I45" i="2"/>
  <c r="I46" i="2" a="1"/>
  <c r="I46" i="2"/>
  <c r="I47" i="2" a="1"/>
  <c r="I47" i="2"/>
  <c r="I48" i="2" a="1"/>
  <c r="I48" i="2"/>
  <c r="I49" i="2" a="1"/>
  <c r="I49" i="2"/>
  <c r="I50" i="2" a="1"/>
  <c r="I50" i="2"/>
  <c r="I51" i="2" a="1"/>
  <c r="I51" i="2"/>
  <c r="I52" i="2" a="1"/>
  <c r="I52" i="2"/>
  <c r="I53" i="2" a="1"/>
  <c r="I53" i="2"/>
  <c r="I54" i="2" a="1"/>
  <c r="I54" i="2"/>
  <c r="I55" i="2" a="1"/>
  <c r="I55" i="2"/>
  <c r="I56" i="2" a="1"/>
  <c r="I56" i="2"/>
  <c r="I57" i="2" a="1"/>
  <c r="I57" i="2"/>
  <c r="I58" i="2" a="1"/>
  <c r="I58" i="2"/>
  <c r="D58" i="1" s="1"/>
  <c r="I59" i="2" a="1"/>
  <c r="I59" i="2"/>
  <c r="I60" i="2" a="1"/>
  <c r="I60" i="2"/>
  <c r="I61" i="2" a="1"/>
  <c r="I61" i="2"/>
  <c r="I62" i="2" a="1"/>
  <c r="I62" i="2"/>
  <c r="I63" i="2" a="1"/>
  <c r="I63" i="2"/>
  <c r="I64" i="2" a="1"/>
  <c r="I64" i="2"/>
  <c r="I65" i="2" a="1"/>
  <c r="I65" i="2"/>
  <c r="I66" i="2" a="1"/>
  <c r="I66" i="2"/>
  <c r="D66" i="1" s="1"/>
  <c r="I67" i="2" a="1"/>
  <c r="I67" i="2"/>
  <c r="I68" i="2" a="1"/>
  <c r="I68" i="2"/>
  <c r="I69" i="2" a="1"/>
  <c r="I69" i="2"/>
  <c r="I70" i="2" a="1"/>
  <c r="I70" i="2"/>
  <c r="D70" i="1" s="1"/>
  <c r="I71" i="2" a="1"/>
  <c r="I71" i="2"/>
  <c r="I72" i="2" a="1"/>
  <c r="I72" i="2"/>
  <c r="I73" i="2" a="1"/>
  <c r="I73" i="2"/>
  <c r="I74" i="2" a="1"/>
  <c r="I74" i="2"/>
  <c r="I75" i="2" a="1"/>
  <c r="I75" i="2"/>
  <c r="I76" i="2" a="1"/>
  <c r="I76" i="2"/>
  <c r="I77" i="2" a="1"/>
  <c r="I77" i="2"/>
  <c r="I78" i="2" a="1"/>
  <c r="I78" i="2"/>
  <c r="D78" i="1" s="1"/>
  <c r="I79" i="2" a="1"/>
  <c r="I79" i="2"/>
  <c r="I80" i="2" a="1"/>
  <c r="I80" i="2"/>
  <c r="I81" i="2" a="1"/>
  <c r="I81" i="2"/>
  <c r="I82" i="2" a="1"/>
  <c r="I82" i="2"/>
  <c r="I83" i="2" a="1"/>
  <c r="I83" i="2"/>
  <c r="D83" i="1" s="1"/>
  <c r="I84" i="2" a="1"/>
  <c r="I84" i="2"/>
  <c r="D84" i="1" s="1"/>
  <c r="I85" i="2" a="1"/>
  <c r="I85" i="2"/>
  <c r="I86" i="2" a="1"/>
  <c r="I86" i="2"/>
  <c r="I87" i="2" a="1"/>
  <c r="I87" i="2"/>
  <c r="I88" i="2" a="1"/>
  <c r="I88" i="2"/>
  <c r="I89" i="2" a="1"/>
  <c r="I89" i="2"/>
  <c r="I90" i="2" a="1"/>
  <c r="I90" i="2"/>
  <c r="I91" i="2" a="1"/>
  <c r="I91" i="2"/>
  <c r="I92" i="2" a="1"/>
  <c r="I92" i="2"/>
  <c r="I93" i="2" a="1"/>
  <c r="I93" i="2"/>
  <c r="I94" i="2" a="1"/>
  <c r="I94" i="2"/>
  <c r="I95" i="2" a="1"/>
  <c r="I95" i="2"/>
  <c r="I96" i="2" a="1"/>
  <c r="I96" i="2"/>
  <c r="I97" i="2" a="1"/>
  <c r="I97" i="2"/>
  <c r="I98" i="2" a="1"/>
  <c r="I98" i="2"/>
  <c r="I99" i="2" a="1"/>
  <c r="I99" i="2"/>
  <c r="I100" i="2" a="1"/>
  <c r="I100" i="2"/>
  <c r="I101" i="2" a="1"/>
  <c r="I101" i="2"/>
  <c r="D101" i="1" s="1"/>
  <c r="I102" i="2" a="1"/>
  <c r="I102" i="2"/>
  <c r="I103" i="2" a="1"/>
  <c r="I103" i="2"/>
  <c r="I104" i="2" a="1"/>
  <c r="I104" i="2"/>
  <c r="I105" i="2" a="1"/>
  <c r="I105" i="2"/>
  <c r="I106" i="2" a="1"/>
  <c r="I106" i="2"/>
  <c r="D106" i="1" s="1"/>
  <c r="I107" i="2" a="1"/>
  <c r="I107" i="2"/>
  <c r="I108" i="2" a="1"/>
  <c r="I108" i="2"/>
  <c r="I109" i="2" a="1"/>
  <c r="I109" i="2"/>
  <c r="I110" i="2" a="1"/>
  <c r="I110" i="2"/>
  <c r="I111" i="2" a="1"/>
  <c r="I111" i="2"/>
  <c r="I112" i="2" a="1"/>
  <c r="I112" i="2"/>
  <c r="D112" i="1" s="1"/>
  <c r="I113" i="2" a="1"/>
  <c r="I113" i="2"/>
  <c r="I114" i="2" a="1"/>
  <c r="I114" i="2"/>
  <c r="D114" i="1" s="1"/>
  <c r="I115" i="2" a="1"/>
  <c r="I115" i="2"/>
  <c r="I116" i="2" a="1"/>
  <c r="I116" i="2"/>
  <c r="I117" i="2" a="1"/>
  <c r="I117" i="2"/>
  <c r="I118" i="2" a="1"/>
  <c r="I118" i="2"/>
  <c r="I119" i="2" a="1"/>
  <c r="I119" i="2"/>
  <c r="I120" i="2" a="1"/>
  <c r="I120" i="2"/>
  <c r="I121" i="2" a="1"/>
  <c r="I121" i="2"/>
  <c r="I122" i="2" a="1"/>
  <c r="I122" i="2"/>
  <c r="I123" i="2" a="1"/>
  <c r="I123" i="2"/>
  <c r="I124" i="2" a="1"/>
  <c r="I124" i="2"/>
  <c r="I125" i="2" a="1"/>
  <c r="I125" i="2"/>
  <c r="I126" i="2" a="1"/>
  <c r="I126" i="2"/>
  <c r="I127" i="2" a="1"/>
  <c r="I127" i="2"/>
  <c r="I128" i="2" a="1"/>
  <c r="I128" i="2"/>
  <c r="I129" i="2" a="1"/>
  <c r="I129" i="2"/>
  <c r="I130" i="2" a="1"/>
  <c r="I130" i="2"/>
  <c r="I131" i="2" a="1"/>
  <c r="I131" i="2"/>
  <c r="I132" i="2" a="1"/>
  <c r="I132" i="2"/>
  <c r="D132" i="1" s="1"/>
  <c r="I133" i="2" a="1"/>
  <c r="I133" i="2"/>
  <c r="I134" i="2" a="1"/>
  <c r="I134" i="2"/>
  <c r="I135" i="2" a="1"/>
  <c r="I135" i="2"/>
  <c r="I136" i="2" a="1"/>
  <c r="I136" i="2"/>
  <c r="I137" i="2" a="1"/>
  <c r="I137" i="2"/>
  <c r="I138" i="2" a="1"/>
  <c r="I138" i="2"/>
  <c r="I139" i="2" a="1"/>
  <c r="I139" i="2"/>
  <c r="I140" i="2" a="1"/>
  <c r="I140" i="2"/>
  <c r="I141" i="2" a="1"/>
  <c r="I141" i="2"/>
  <c r="I142" i="2" a="1"/>
  <c r="I142" i="2"/>
  <c r="I143" i="2" a="1"/>
  <c r="I143" i="2"/>
  <c r="I144" i="2" a="1"/>
  <c r="I144" i="2"/>
  <c r="I145" i="2" a="1"/>
  <c r="I145" i="2"/>
  <c r="I146" i="2" a="1"/>
  <c r="I146" i="2"/>
  <c r="I147" i="2" a="1"/>
  <c r="I147" i="2"/>
  <c r="I148" i="2" a="1"/>
  <c r="I148" i="2"/>
  <c r="I149" i="2" a="1"/>
  <c r="I149" i="2"/>
  <c r="I150" i="2" a="1"/>
  <c r="I150" i="2"/>
  <c r="D150" i="1" s="1"/>
  <c r="I151" i="2" a="1"/>
  <c r="I151" i="2"/>
  <c r="I152" i="2" a="1"/>
  <c r="I152" i="2"/>
  <c r="I153" i="2" a="1"/>
  <c r="I153" i="2"/>
  <c r="I154" i="2" a="1"/>
  <c r="I154" i="2"/>
  <c r="I155" i="2" a="1"/>
  <c r="I155" i="2"/>
  <c r="I156" i="2" a="1"/>
  <c r="I156" i="2"/>
  <c r="I157" i="2" a="1"/>
  <c r="I157" i="2"/>
  <c r="I158" i="2" a="1"/>
  <c r="I158" i="2"/>
  <c r="I159" i="2" a="1"/>
  <c r="I159" i="2"/>
  <c r="I160" i="2" a="1"/>
  <c r="I160" i="2"/>
  <c r="I161" i="2" a="1"/>
  <c r="I161" i="2"/>
  <c r="I162" i="2" a="1"/>
  <c r="I162" i="2"/>
  <c r="D162" i="1" s="1"/>
  <c r="I163" i="2" a="1"/>
  <c r="I163" i="2"/>
  <c r="I164" i="2" a="1"/>
  <c r="I164" i="2"/>
  <c r="I165" i="2" a="1"/>
  <c r="I165" i="2"/>
  <c r="I166" i="2" a="1"/>
  <c r="I166" i="2"/>
  <c r="I167" i="2" a="1"/>
  <c r="I167" i="2"/>
  <c r="I168" i="2" a="1"/>
  <c r="I168" i="2"/>
  <c r="I169" i="2" a="1"/>
  <c r="I169" i="2"/>
  <c r="I170" i="2" a="1"/>
  <c r="I170" i="2"/>
  <c r="I171" i="2" a="1"/>
  <c r="I171" i="2"/>
  <c r="I172" i="2" a="1"/>
  <c r="I172" i="2"/>
  <c r="I173" i="2" a="1"/>
  <c r="I173" i="2"/>
  <c r="I2" i="2" a="1"/>
  <c r="I2" i="2"/>
  <c r="H3" i="2" a="1"/>
  <c r="H3" i="2" s="1"/>
  <c r="H4" i="2" a="1"/>
  <c r="H4" i="2"/>
  <c r="H5" i="2" a="1"/>
  <c r="H5" i="2"/>
  <c r="H6" i="2" a="1"/>
  <c r="H6" i="2"/>
  <c r="H7" i="2" a="1"/>
  <c r="H7" i="2"/>
  <c r="H8" i="2" a="1"/>
  <c r="H8" i="2"/>
  <c r="H9" i="2" a="1"/>
  <c r="H9" i="2" s="1"/>
  <c r="H10" i="2" a="1"/>
  <c r="H10" i="2"/>
  <c r="H11" i="2" a="1"/>
  <c r="H11" i="2"/>
  <c r="H12" i="2" a="1"/>
  <c r="H12" i="2"/>
  <c r="H13" i="2" a="1"/>
  <c r="H13" i="2"/>
  <c r="H14" i="2" a="1"/>
  <c r="H14" i="2"/>
  <c r="H15" i="2" a="1"/>
  <c r="H15" i="2" s="1"/>
  <c r="H16" i="2" a="1"/>
  <c r="H16" i="2"/>
  <c r="H17" i="2" a="1"/>
  <c r="H17" i="2"/>
  <c r="H18" i="2" a="1"/>
  <c r="H18" i="2"/>
  <c r="H19" i="2" a="1"/>
  <c r="H19" i="2"/>
  <c r="H20" i="2" a="1"/>
  <c r="H20" i="2"/>
  <c r="H21" i="2" a="1"/>
  <c r="H21" i="2" s="1"/>
  <c r="H22" i="2" a="1"/>
  <c r="H22" i="2"/>
  <c r="H23" i="2" a="1"/>
  <c r="H23" i="2"/>
  <c r="H24" i="2" a="1"/>
  <c r="H24" i="2"/>
  <c r="H25" i="2" a="1"/>
  <c r="H25" i="2"/>
  <c r="H26" i="2" a="1"/>
  <c r="H26" i="2"/>
  <c r="H27" i="2" a="1"/>
  <c r="H27" i="2" s="1"/>
  <c r="H28" i="2" a="1"/>
  <c r="H28" i="2"/>
  <c r="H29" i="2" a="1"/>
  <c r="H29" i="2"/>
  <c r="H30" i="2" a="1"/>
  <c r="H30" i="2"/>
  <c r="H31" i="2" a="1"/>
  <c r="H31" i="2"/>
  <c r="H32" i="2" a="1"/>
  <c r="H32" i="2"/>
  <c r="H33" i="2" a="1"/>
  <c r="H33" i="2" s="1"/>
  <c r="H34" i="2" a="1"/>
  <c r="H34" i="2"/>
  <c r="H35" i="2" a="1"/>
  <c r="H35" i="2"/>
  <c r="H36" i="2" a="1"/>
  <c r="H36" i="2"/>
  <c r="H37" i="2" a="1"/>
  <c r="H37" i="2"/>
  <c r="H38" i="2" a="1"/>
  <c r="H38" i="2"/>
  <c r="H39" i="2" a="1"/>
  <c r="H39" i="2" s="1"/>
  <c r="H40" i="2" a="1"/>
  <c r="H40" i="2"/>
  <c r="H41" i="2" a="1"/>
  <c r="H41" i="2"/>
  <c r="H42" i="2" a="1"/>
  <c r="H42" i="2"/>
  <c r="H43" i="2" a="1"/>
  <c r="H43" i="2"/>
  <c r="H44" i="2" a="1"/>
  <c r="H44" i="2"/>
  <c r="H45" i="2" a="1"/>
  <c r="H45" i="2" s="1"/>
  <c r="H46" i="2" a="1"/>
  <c r="H46" i="2"/>
  <c r="H47" i="2" a="1"/>
  <c r="H47" i="2"/>
  <c r="H48" i="2" a="1"/>
  <c r="H48" i="2"/>
  <c r="H49" i="2" a="1"/>
  <c r="H49" i="2"/>
  <c r="H50" i="2" a="1"/>
  <c r="H50" i="2"/>
  <c r="H51" i="2" a="1"/>
  <c r="H51" i="2" s="1"/>
  <c r="H52" i="2" a="1"/>
  <c r="H52" i="2"/>
  <c r="H53" i="2" a="1"/>
  <c r="H53" i="2"/>
  <c r="H54" i="2" a="1"/>
  <c r="H54" i="2"/>
  <c r="H55" i="2" a="1"/>
  <c r="H55" i="2"/>
  <c r="H56" i="2" a="1"/>
  <c r="H56" i="2"/>
  <c r="H57" i="2" a="1"/>
  <c r="H57" i="2" s="1"/>
  <c r="H58" i="2" a="1"/>
  <c r="H58" i="2"/>
  <c r="H59" i="2" a="1"/>
  <c r="H59" i="2"/>
  <c r="H60" i="2" a="1"/>
  <c r="H60" i="2"/>
  <c r="H61" i="2" a="1"/>
  <c r="H61" i="2"/>
  <c r="H62" i="2" a="1"/>
  <c r="H62" i="2"/>
  <c r="H63" i="2" a="1"/>
  <c r="H63" i="2" s="1"/>
  <c r="H64" i="2" a="1"/>
  <c r="H64" i="2"/>
  <c r="H65" i="2" a="1"/>
  <c r="H65" i="2"/>
  <c r="H66" i="2" a="1"/>
  <c r="H66" i="2"/>
  <c r="H67" i="2" a="1"/>
  <c r="H67" i="2"/>
  <c r="H68" i="2" a="1"/>
  <c r="H68" i="2"/>
  <c r="H69" i="2" a="1"/>
  <c r="H69" i="2" s="1"/>
  <c r="H70" i="2" a="1"/>
  <c r="H70" i="2"/>
  <c r="H71" i="2" a="1"/>
  <c r="H71" i="2"/>
  <c r="H72" i="2" a="1"/>
  <c r="H72" i="2"/>
  <c r="H73" i="2" a="1"/>
  <c r="H73" i="2"/>
  <c r="H74" i="2" a="1"/>
  <c r="H74" i="2"/>
  <c r="H75" i="2" a="1"/>
  <c r="H75" i="2" s="1"/>
  <c r="H76" i="2" a="1"/>
  <c r="H76" i="2"/>
  <c r="H77" i="2" a="1"/>
  <c r="H77" i="2"/>
  <c r="H78" i="2" a="1"/>
  <c r="H78" i="2"/>
  <c r="H79" i="2" a="1"/>
  <c r="H79" i="2"/>
  <c r="H80" i="2" a="1"/>
  <c r="H80" i="2"/>
  <c r="H81" i="2" a="1"/>
  <c r="H81" i="2" s="1"/>
  <c r="H82" i="2" a="1"/>
  <c r="H82" i="2"/>
  <c r="H83" i="2" a="1"/>
  <c r="H83" i="2"/>
  <c r="H84" i="2" a="1"/>
  <c r="H84" i="2"/>
  <c r="H85" i="2" a="1"/>
  <c r="H85" i="2"/>
  <c r="H86" i="2" a="1"/>
  <c r="H86" i="2"/>
  <c r="H87" i="2" a="1"/>
  <c r="H87" i="2" s="1"/>
  <c r="H88" i="2" a="1"/>
  <c r="H88" i="2"/>
  <c r="H89" i="2" a="1"/>
  <c r="H89" i="2"/>
  <c r="H90" i="2" a="1"/>
  <c r="H90" i="2"/>
  <c r="H91" i="2" a="1"/>
  <c r="H91" i="2"/>
  <c r="H92" i="2" a="1"/>
  <c r="H92" i="2"/>
  <c r="H93" i="2" a="1"/>
  <c r="H93" i="2" s="1"/>
  <c r="H94" i="2" a="1"/>
  <c r="H94" i="2"/>
  <c r="H95" i="2" a="1"/>
  <c r="H95" i="2"/>
  <c r="H96" i="2" a="1"/>
  <c r="H96" i="2"/>
  <c r="H97" i="2" a="1"/>
  <c r="H97" i="2"/>
  <c r="H98" i="2" a="1"/>
  <c r="H98" i="2"/>
  <c r="H99" i="2" a="1"/>
  <c r="H99" i="2" s="1"/>
  <c r="H100" i="2" a="1"/>
  <c r="H100" i="2"/>
  <c r="H101" i="2" a="1"/>
  <c r="H101" i="2"/>
  <c r="H102" i="2" a="1"/>
  <c r="H102" i="2"/>
  <c r="H103" i="2" a="1"/>
  <c r="H103" i="2"/>
  <c r="H104" i="2" a="1"/>
  <c r="H104" i="2"/>
  <c r="H105" i="2" a="1"/>
  <c r="H105" i="2" s="1"/>
  <c r="H106" i="2" a="1"/>
  <c r="H106" i="2"/>
  <c r="H107" i="2" a="1"/>
  <c r="H107" i="2"/>
  <c r="H108" i="2" a="1"/>
  <c r="H108" i="2"/>
  <c r="H109" i="2" a="1"/>
  <c r="H109" i="2"/>
  <c r="H110" i="2" a="1"/>
  <c r="H110" i="2"/>
  <c r="H111" i="2" a="1"/>
  <c r="H111" i="2" s="1"/>
  <c r="H112" i="2" a="1"/>
  <c r="H112" i="2"/>
  <c r="H113" i="2" a="1"/>
  <c r="H113" i="2"/>
  <c r="H114" i="2" a="1"/>
  <c r="H114" i="2"/>
  <c r="H115" i="2" a="1"/>
  <c r="H115" i="2"/>
  <c r="H116" i="2" a="1"/>
  <c r="H116" i="2"/>
  <c r="H117" i="2" a="1"/>
  <c r="H117" i="2" s="1"/>
  <c r="H118" i="2" a="1"/>
  <c r="H118" i="2"/>
  <c r="H119" i="2" a="1"/>
  <c r="H119" i="2"/>
  <c r="H120" i="2" a="1"/>
  <c r="H120" i="2"/>
  <c r="H121" i="2" a="1"/>
  <c r="H121" i="2"/>
  <c r="H122" i="2" a="1"/>
  <c r="H122" i="2"/>
  <c r="H123" i="2" a="1"/>
  <c r="H123" i="2" s="1"/>
  <c r="H124" i="2" a="1"/>
  <c r="H124" i="2"/>
  <c r="H125" i="2" a="1"/>
  <c r="H125" i="2"/>
  <c r="H126" i="2" a="1"/>
  <c r="H126" i="2"/>
  <c r="H127" i="2" a="1"/>
  <c r="H127" i="2"/>
  <c r="H128" i="2" a="1"/>
  <c r="H128" i="2"/>
  <c r="H129" i="2" a="1"/>
  <c r="H129" i="2" s="1"/>
  <c r="H130" i="2" a="1"/>
  <c r="H130" i="2"/>
  <c r="H131" i="2" a="1"/>
  <c r="H131" i="2"/>
  <c r="H132" i="2" a="1"/>
  <c r="H132" i="2"/>
  <c r="H133" i="2" a="1"/>
  <c r="H133" i="2"/>
  <c r="H134" i="2" a="1"/>
  <c r="H134" i="2"/>
  <c r="H135" i="2" a="1"/>
  <c r="H135" i="2" s="1"/>
  <c r="H136" i="2" a="1"/>
  <c r="H136" i="2"/>
  <c r="H137" i="2" a="1"/>
  <c r="H137" i="2"/>
  <c r="H138" i="2" a="1"/>
  <c r="H138" i="2"/>
  <c r="H139" i="2" a="1"/>
  <c r="H139" i="2"/>
  <c r="H140" i="2" a="1"/>
  <c r="H140" i="2"/>
  <c r="H141" i="2" a="1"/>
  <c r="H141" i="2" s="1"/>
  <c r="H142" i="2" a="1"/>
  <c r="H142" i="2"/>
  <c r="H143" i="2" a="1"/>
  <c r="H143" i="2"/>
  <c r="H144" i="2" a="1"/>
  <c r="H144" i="2"/>
  <c r="H145" i="2" a="1"/>
  <c r="H145" i="2"/>
  <c r="H146" i="2" a="1"/>
  <c r="H146" i="2"/>
  <c r="H147" i="2" a="1"/>
  <c r="H147" i="2" s="1"/>
  <c r="H148" i="2" a="1"/>
  <c r="H148" i="2"/>
  <c r="H149" i="2" a="1"/>
  <c r="H149" i="2"/>
  <c r="H150" i="2" a="1"/>
  <c r="H150" i="2"/>
  <c r="H151" i="2" a="1"/>
  <c r="H151" i="2"/>
  <c r="H152" i="2" a="1"/>
  <c r="H152" i="2"/>
  <c r="H153" i="2" a="1"/>
  <c r="H153" i="2" s="1"/>
  <c r="H154" i="2" a="1"/>
  <c r="H154" i="2"/>
  <c r="H155" i="2" a="1"/>
  <c r="H155" i="2"/>
  <c r="H156" i="2" a="1"/>
  <c r="H156" i="2"/>
  <c r="H157" i="2" a="1"/>
  <c r="H157" i="2"/>
  <c r="H158" i="2" a="1"/>
  <c r="H158" i="2"/>
  <c r="H159" i="2" a="1"/>
  <c r="H159" i="2" s="1"/>
  <c r="H160" i="2" a="1"/>
  <c r="H160" i="2"/>
  <c r="H161" i="2" a="1"/>
  <c r="H161" i="2"/>
  <c r="H162" i="2" a="1"/>
  <c r="H162" i="2"/>
  <c r="H163" i="2" a="1"/>
  <c r="H163" i="2"/>
  <c r="H164" i="2" a="1"/>
  <c r="H164" i="2"/>
  <c r="H165" i="2" a="1"/>
  <c r="H165" i="2" s="1"/>
  <c r="H166" i="2" a="1"/>
  <c r="H166" i="2"/>
  <c r="H167" i="2" a="1"/>
  <c r="H167" i="2"/>
  <c r="H168" i="2" a="1"/>
  <c r="H168" i="2"/>
  <c r="H169" i="2" a="1"/>
  <c r="H169" i="2"/>
  <c r="H170" i="2" a="1"/>
  <c r="H170" i="2"/>
  <c r="H171" i="2" a="1"/>
  <c r="H171" i="2" s="1"/>
  <c r="H172" i="2" a="1"/>
  <c r="H172" i="2"/>
  <c r="H173" i="2" a="1"/>
  <c r="H173" i="2"/>
  <c r="H2" i="2" a="1"/>
  <c r="H2" i="2"/>
  <c r="G3" i="2" a="1"/>
  <c r="G3" i="2" s="1"/>
  <c r="G4" i="2" a="1"/>
  <c r="G4" i="2"/>
  <c r="G5" i="2" a="1"/>
  <c r="G5" i="2"/>
  <c r="G6" i="2" a="1"/>
  <c r="G6" i="2"/>
  <c r="G7" i="2" a="1"/>
  <c r="G7" i="2" s="1"/>
  <c r="C7" i="1" s="1"/>
  <c r="G8" i="2" a="1"/>
  <c r="G8" i="2"/>
  <c r="C8" i="1" s="1"/>
  <c r="G9" i="2" a="1"/>
  <c r="G9" i="2" s="1"/>
  <c r="G10" i="2" a="1"/>
  <c r="G10" i="2"/>
  <c r="G11" i="2" a="1"/>
  <c r="G11" i="2"/>
  <c r="C11" i="1" s="1"/>
  <c r="G12" i="2" a="1"/>
  <c r="G12" i="2"/>
  <c r="C12" i="1" s="1"/>
  <c r="G13" i="2" a="1"/>
  <c r="G13" i="2" s="1"/>
  <c r="C13" i="1" s="1"/>
  <c r="G14" i="2" a="1"/>
  <c r="G14" i="2"/>
  <c r="C14" i="1" s="1"/>
  <c r="G15" i="2" a="1"/>
  <c r="G15" i="2" s="1"/>
  <c r="G16" i="2" a="1"/>
  <c r="G16" i="2"/>
  <c r="G17" i="2" a="1"/>
  <c r="G17" i="2"/>
  <c r="G18" i="2" a="1"/>
  <c r="G18" i="2"/>
  <c r="C18" i="1" s="1"/>
  <c r="G19" i="2" a="1"/>
  <c r="G19" i="2" s="1"/>
  <c r="C19" i="1" s="1"/>
  <c r="G20" i="2" a="1"/>
  <c r="G20" i="2"/>
  <c r="G21" i="2" a="1"/>
  <c r="G21" i="2" s="1"/>
  <c r="C21" i="1" s="1"/>
  <c r="G22" i="2" a="1"/>
  <c r="G22" i="2"/>
  <c r="G23" i="2" a="1"/>
  <c r="G23" i="2"/>
  <c r="G24" i="2" a="1"/>
  <c r="G24" i="2"/>
  <c r="G25" i="2" a="1"/>
  <c r="G25" i="2" s="1"/>
  <c r="C25" i="1" s="1"/>
  <c r="G26" i="2" a="1"/>
  <c r="G26" i="2"/>
  <c r="C26" i="1" s="1"/>
  <c r="G27" i="2" a="1"/>
  <c r="G27" i="2" s="1"/>
  <c r="G28" i="2" a="1"/>
  <c r="G28" i="2"/>
  <c r="G29" i="2" a="1"/>
  <c r="G29" i="2"/>
  <c r="G30" i="2" a="1"/>
  <c r="G30" i="2"/>
  <c r="G31" i="2" a="1"/>
  <c r="G31" i="2" s="1"/>
  <c r="G32" i="2" a="1"/>
  <c r="G32" i="2"/>
  <c r="C32" i="1" s="1"/>
  <c r="G33" i="2" a="1"/>
  <c r="G33" i="2" s="1"/>
  <c r="G34" i="2" a="1"/>
  <c r="G34" i="2"/>
  <c r="G35" i="2" a="1"/>
  <c r="G35" i="2"/>
  <c r="C35" i="1" s="1"/>
  <c r="G36" i="2" a="1"/>
  <c r="G36" i="2"/>
  <c r="G37" i="2" a="1"/>
  <c r="G37" i="2" s="1"/>
  <c r="G38" i="2" a="1"/>
  <c r="G38" i="2"/>
  <c r="G39" i="2" a="1"/>
  <c r="G39" i="2" s="1"/>
  <c r="C39" i="1" s="1"/>
  <c r="G40" i="2" a="1"/>
  <c r="G40" i="2"/>
  <c r="G41" i="2" a="1"/>
  <c r="G41" i="2"/>
  <c r="C41" i="1" s="1"/>
  <c r="G42" i="2" a="1"/>
  <c r="G42" i="2"/>
  <c r="G43" i="2" a="1"/>
  <c r="G43" i="2" s="1"/>
  <c r="C43" i="1" s="1"/>
  <c r="G44" i="2" a="1"/>
  <c r="G44" i="2"/>
  <c r="C44" i="1" s="1"/>
  <c r="G45" i="2" a="1"/>
  <c r="G45" i="2" s="1"/>
  <c r="G46" i="2" a="1"/>
  <c r="G46" i="2"/>
  <c r="G47" i="2" a="1"/>
  <c r="G47" i="2"/>
  <c r="G48" i="2" a="1"/>
  <c r="G48" i="2"/>
  <c r="G49" i="2" a="1"/>
  <c r="G49" i="2" s="1"/>
  <c r="G50" i="2" a="1"/>
  <c r="G50" i="2"/>
  <c r="C50" i="1" s="1"/>
  <c r="G51" i="2" a="1"/>
  <c r="G51" i="2" s="1"/>
  <c r="G52" i="2" a="1"/>
  <c r="G52" i="2"/>
  <c r="G53" i="2" a="1"/>
  <c r="G53" i="2"/>
  <c r="G54" i="2" a="1"/>
  <c r="G54" i="2"/>
  <c r="G55" i="2" a="1"/>
  <c r="G55" i="2" s="1"/>
  <c r="G56" i="2" a="1"/>
  <c r="G56" i="2"/>
  <c r="C56" i="1" s="1"/>
  <c r="G57" i="2" a="1"/>
  <c r="G57" i="2" s="1"/>
  <c r="C57" i="1" s="1"/>
  <c r="G58" i="2" a="1"/>
  <c r="G58" i="2"/>
  <c r="G59" i="2" a="1"/>
  <c r="G59" i="2"/>
  <c r="C59" i="1" s="1"/>
  <c r="G60" i="2" a="1"/>
  <c r="G60" i="2"/>
  <c r="G61" i="2" a="1"/>
  <c r="G61" i="2" s="1"/>
  <c r="C61" i="1" s="1"/>
  <c r="G62" i="2" a="1"/>
  <c r="G62" i="2"/>
  <c r="G63" i="2" a="1"/>
  <c r="G63" i="2" s="1"/>
  <c r="G64" i="2" a="1"/>
  <c r="G64" i="2"/>
  <c r="G65" i="2" a="1"/>
  <c r="G65" i="2"/>
  <c r="G66" i="2" a="1"/>
  <c r="G66" i="2"/>
  <c r="C66" i="1" s="1"/>
  <c r="G67" i="2" a="1"/>
  <c r="G67" i="2" s="1"/>
  <c r="G68" i="2" a="1"/>
  <c r="G68" i="2"/>
  <c r="C68" i="1" s="1"/>
  <c r="G69" i="2" a="1"/>
  <c r="G69" i="2" s="1"/>
  <c r="C69" i="1" s="1"/>
  <c r="G70" i="2" a="1"/>
  <c r="G70" i="2"/>
  <c r="G71" i="2" a="1"/>
  <c r="G71" i="2"/>
  <c r="G72" i="2" a="1"/>
  <c r="G72" i="2"/>
  <c r="G73" i="2" a="1"/>
  <c r="G73" i="2" s="1"/>
  <c r="G74" i="2" a="1"/>
  <c r="G74" i="2"/>
  <c r="C74" i="1" s="1"/>
  <c r="G75" i="2" a="1"/>
  <c r="G75" i="2" s="1"/>
  <c r="C75" i="1" s="1"/>
  <c r="G76" i="2" a="1"/>
  <c r="G76" i="2"/>
  <c r="G77" i="2" a="1"/>
  <c r="G77" i="2"/>
  <c r="C77" i="1" s="1"/>
  <c r="G78" i="2" a="1"/>
  <c r="G78" i="2"/>
  <c r="G79" i="2" a="1"/>
  <c r="G79" i="2" s="1"/>
  <c r="C79" i="1" s="1"/>
  <c r="G80" i="2" a="1"/>
  <c r="G80" i="2"/>
  <c r="G81" i="2" a="1"/>
  <c r="G81" i="2" s="1"/>
  <c r="G82" i="2" a="1"/>
  <c r="G82" i="2"/>
  <c r="C82" i="1" s="1"/>
  <c r="G83" i="2" a="1"/>
  <c r="G83" i="2"/>
  <c r="G84" i="2" a="1"/>
  <c r="G84" i="2"/>
  <c r="G85" i="2" a="1"/>
  <c r="G85" i="2" s="1"/>
  <c r="G86" i="2" a="1"/>
  <c r="G86" i="2"/>
  <c r="C86" i="1" s="1"/>
  <c r="G87" i="2" a="1"/>
  <c r="G87" i="2" s="1"/>
  <c r="C87" i="1" s="1"/>
  <c r="G88" i="2" a="1"/>
  <c r="G88" i="2"/>
  <c r="G89" i="2" a="1"/>
  <c r="G89" i="2"/>
  <c r="G90" i="2" a="1"/>
  <c r="G90" i="2"/>
  <c r="G91" i="2" a="1"/>
  <c r="G91" i="2" s="1"/>
  <c r="G92" i="2" a="1"/>
  <c r="G92" i="2"/>
  <c r="C92" i="1" s="1"/>
  <c r="G93" i="2" a="1"/>
  <c r="G93" i="2" s="1"/>
  <c r="C93" i="1" s="1"/>
  <c r="G94" i="2" a="1"/>
  <c r="G94" i="2"/>
  <c r="G95" i="2" a="1"/>
  <c r="G95" i="2"/>
  <c r="G96" i="2" a="1"/>
  <c r="G96" i="2"/>
  <c r="G97" i="2" a="1"/>
  <c r="G97" i="2" s="1"/>
  <c r="C97" i="1" s="1"/>
  <c r="G98" i="2" a="1"/>
  <c r="G98" i="2"/>
  <c r="C98" i="1" s="1"/>
  <c r="G99" i="2" a="1"/>
  <c r="G99" i="2" s="1"/>
  <c r="G100" i="2" a="1"/>
  <c r="G100" i="2"/>
  <c r="G101" i="2" a="1"/>
  <c r="G101" i="2"/>
  <c r="G102" i="2" a="1"/>
  <c r="G102" i="2"/>
  <c r="G103" i="2" a="1"/>
  <c r="G103" i="2" s="1"/>
  <c r="G104" i="2" a="1"/>
  <c r="G104" i="2"/>
  <c r="C104" i="1" s="1"/>
  <c r="G105" i="2" a="1"/>
  <c r="G105" i="2" s="1"/>
  <c r="G106" i="2" a="1"/>
  <c r="G106" i="2"/>
  <c r="C106" i="1" s="1"/>
  <c r="G107" i="2" a="1"/>
  <c r="G107" i="2"/>
  <c r="G108" i="2" a="1"/>
  <c r="G108" i="2"/>
  <c r="C108" i="1" s="1"/>
  <c r="G109" i="2" a="1"/>
  <c r="G109" i="2" s="1"/>
  <c r="C109" i="1" s="1"/>
  <c r="G110" i="2" a="1"/>
  <c r="G110" i="2"/>
  <c r="C110" i="1" s="1"/>
  <c r="G111" i="2" a="1"/>
  <c r="G111" i="2" s="1"/>
  <c r="G112" i="2" a="1"/>
  <c r="G112" i="2"/>
  <c r="G113" i="2" a="1"/>
  <c r="G113" i="2"/>
  <c r="G114" i="2" a="1"/>
  <c r="G114" i="2"/>
  <c r="G115" i="2" a="1"/>
  <c r="G115" i="2" s="1"/>
  <c r="G116" i="2" a="1"/>
  <c r="G116" i="2"/>
  <c r="C116" i="1" s="1"/>
  <c r="G117" i="2" a="1"/>
  <c r="G117" i="2" s="1"/>
  <c r="C117" i="1" s="1"/>
  <c r="G118" i="2" a="1"/>
  <c r="G118" i="2"/>
  <c r="C118" i="1" s="1"/>
  <c r="G119" i="2" a="1"/>
  <c r="G119" i="2"/>
  <c r="G120" i="2" a="1"/>
  <c r="G120" i="2"/>
  <c r="C120" i="1" s="1"/>
  <c r="G121" i="2" a="1"/>
  <c r="G121" i="2" s="1"/>
  <c r="C121" i="1" s="1"/>
  <c r="G122" i="2" a="1"/>
  <c r="G122" i="2"/>
  <c r="G123" i="2" a="1"/>
  <c r="G123" i="2" s="1"/>
  <c r="G124" i="2" a="1"/>
  <c r="G124" i="2"/>
  <c r="G125" i="2" a="1"/>
  <c r="G125" i="2"/>
  <c r="G126" i="2" a="1"/>
  <c r="G126" i="2"/>
  <c r="G127" i="2" a="1"/>
  <c r="G127" i="2" s="1"/>
  <c r="G128" i="2" a="1"/>
  <c r="G128" i="2"/>
  <c r="G129" i="2" a="1"/>
  <c r="G129" i="2" s="1"/>
  <c r="G130" i="2" a="1"/>
  <c r="G130" i="2"/>
  <c r="C130" i="1" s="1"/>
  <c r="G131" i="2" a="1"/>
  <c r="G131" i="2"/>
  <c r="G132" i="2" a="1"/>
  <c r="G132" i="2"/>
  <c r="C132" i="1" s="1"/>
  <c r="G133" i="2" a="1"/>
  <c r="G133" i="2" s="1"/>
  <c r="G134" i="2" a="1"/>
  <c r="G134" i="2"/>
  <c r="G135" i="2" a="1"/>
  <c r="G135" i="2" s="1"/>
  <c r="G136" i="2" a="1"/>
  <c r="G136" i="2"/>
  <c r="G137" i="2" a="1"/>
  <c r="G137" i="2"/>
  <c r="G138" i="2" a="1"/>
  <c r="G138" i="2"/>
  <c r="G139" i="2" a="1"/>
  <c r="G139" i="2" s="1"/>
  <c r="G140" i="2" a="1"/>
  <c r="G140" i="2"/>
  <c r="G141" i="2" a="1"/>
  <c r="G141" i="2" s="1"/>
  <c r="G142" i="2" a="1"/>
  <c r="G142" i="2"/>
  <c r="G143" i="2" a="1"/>
  <c r="G143" i="2"/>
  <c r="C143" i="1" s="1"/>
  <c r="G144" i="2" a="1"/>
  <c r="G144" i="2"/>
  <c r="G145" i="2" a="1"/>
  <c r="G145" i="2" s="1"/>
  <c r="G146" i="2" a="1"/>
  <c r="G146" i="2"/>
  <c r="G147" i="2" a="1"/>
  <c r="G147" i="2" s="1"/>
  <c r="C147" i="1" s="1"/>
  <c r="G148" i="2" a="1"/>
  <c r="G148" i="2"/>
  <c r="G149" i="2" a="1"/>
  <c r="G149" i="2"/>
  <c r="G150" i="2" a="1"/>
  <c r="G150" i="2"/>
  <c r="G151" i="2" a="1"/>
  <c r="G151" i="2" s="1"/>
  <c r="C151" i="1" s="1"/>
  <c r="G152" i="2" a="1"/>
  <c r="G152" i="2"/>
  <c r="C152" i="1" s="1"/>
  <c r="G153" i="2" a="1"/>
  <c r="G153" i="2" s="1"/>
  <c r="G154" i="2" a="1"/>
  <c r="G154" i="2"/>
  <c r="G155" i="2" a="1"/>
  <c r="G155" i="2"/>
  <c r="G156" i="2" a="1"/>
  <c r="G156" i="2"/>
  <c r="C156" i="1" s="1"/>
  <c r="G157" i="2" a="1"/>
  <c r="G157" i="2" s="1"/>
  <c r="G158" i="2" a="1"/>
  <c r="G158" i="2"/>
  <c r="C158" i="1" s="1"/>
  <c r="G159" i="2" a="1"/>
  <c r="G159" i="2" s="1"/>
  <c r="G160" i="2" a="1"/>
  <c r="G160" i="2"/>
  <c r="C160" i="1" s="1"/>
  <c r="G161" i="2" a="1"/>
  <c r="G161" i="2"/>
  <c r="G162" i="2" a="1"/>
  <c r="G162" i="2"/>
  <c r="C162" i="1" s="1"/>
  <c r="G163" i="2" a="1"/>
  <c r="G163" i="2" s="1"/>
  <c r="C163" i="1" s="1"/>
  <c r="G164" i="2" a="1"/>
  <c r="G164" i="2"/>
  <c r="G165" i="2" a="1"/>
  <c r="G165" i="2" s="1"/>
  <c r="G166" i="2" a="1"/>
  <c r="G166" i="2"/>
  <c r="G167" i="2" a="1"/>
  <c r="G167" i="2"/>
  <c r="C167" i="1" s="1"/>
  <c r="G168" i="2" a="1"/>
  <c r="G168" i="2"/>
  <c r="G169" i="2" a="1"/>
  <c r="G169" i="2" s="1"/>
  <c r="G170" i="2" a="1"/>
  <c r="G170" i="2"/>
  <c r="C170" i="1" s="1"/>
  <c r="G171" i="2" a="1"/>
  <c r="G171" i="2" s="1"/>
  <c r="G172" i="2" a="1"/>
  <c r="G172" i="2"/>
  <c r="G173" i="2" a="1"/>
  <c r="G173" i="2"/>
  <c r="G2" i="2" a="1"/>
  <c r="G2" i="2" s="1"/>
  <c r="C2" i="1" s="1"/>
  <c r="F3" i="2" a="1"/>
  <c r="F3" i="2" s="1"/>
  <c r="F4" i="2" a="1"/>
  <c r="F4" i="2"/>
  <c r="B4" i="1" s="1"/>
  <c r="F5" i="2" a="1"/>
  <c r="F5" i="2"/>
  <c r="F6" i="2" a="1"/>
  <c r="F6" i="2"/>
  <c r="B6" i="1" s="1"/>
  <c r="F7" i="2" a="1"/>
  <c r="F7" i="2"/>
  <c r="F8" i="2" a="1"/>
  <c r="F8" i="2"/>
  <c r="B8" i="1" s="1"/>
  <c r="F9" i="2" a="1"/>
  <c r="F9" i="2" s="1"/>
  <c r="F10" i="2" a="1"/>
  <c r="F10" i="2"/>
  <c r="B10" i="1" s="1"/>
  <c r="F11" i="2" a="1"/>
  <c r="F11" i="2"/>
  <c r="F12" i="2" a="1"/>
  <c r="F12" i="2"/>
  <c r="B12" i="1" s="1"/>
  <c r="F13" i="2" a="1"/>
  <c r="F13" i="2"/>
  <c r="F14" i="2" a="1"/>
  <c r="F14" i="2"/>
  <c r="B14" i="1" s="1"/>
  <c r="F15" i="2" a="1"/>
  <c r="F15" i="2" s="1"/>
  <c r="F16" i="2" a="1"/>
  <c r="F16" i="2"/>
  <c r="F17" i="2" a="1"/>
  <c r="F17" i="2"/>
  <c r="F18" i="2" a="1"/>
  <c r="F18" i="2"/>
  <c r="F19" i="2" a="1"/>
  <c r="F19" i="2"/>
  <c r="B19" i="1" s="1"/>
  <c r="F20" i="2" a="1"/>
  <c r="F20" i="2"/>
  <c r="F21" i="2" a="1"/>
  <c r="F21" i="2" s="1"/>
  <c r="F22" i="2" a="1"/>
  <c r="F22" i="2"/>
  <c r="F23" i="2" a="1"/>
  <c r="F23" i="2"/>
  <c r="F24" i="2" a="1"/>
  <c r="F24" i="2"/>
  <c r="F25" i="2" a="1"/>
  <c r="F25" i="2"/>
  <c r="F26" i="2" a="1"/>
  <c r="F26" i="2"/>
  <c r="B26" i="1" s="1"/>
  <c r="F27" i="2" a="1"/>
  <c r="F27" i="2" s="1"/>
  <c r="F28" i="2" a="1"/>
  <c r="F28" i="2"/>
  <c r="F29" i="2" a="1"/>
  <c r="F29" i="2"/>
  <c r="F30" i="2" a="1"/>
  <c r="F30" i="2"/>
  <c r="F31" i="2" a="1"/>
  <c r="F31" i="2"/>
  <c r="B31" i="1" s="1"/>
  <c r="F32" i="2" a="1"/>
  <c r="F32" i="2"/>
  <c r="B32" i="1" s="1"/>
  <c r="F33" i="2" a="1"/>
  <c r="F33" i="2" s="1"/>
  <c r="F34" i="2" a="1"/>
  <c r="F34" i="2"/>
  <c r="F35" i="2" a="1"/>
  <c r="F35" i="2"/>
  <c r="F36" i="2" a="1"/>
  <c r="F36" i="2"/>
  <c r="B36" i="1" s="1"/>
  <c r="F37" i="2" a="1"/>
  <c r="F37" i="2"/>
  <c r="F38" i="2" a="1"/>
  <c r="F38" i="2"/>
  <c r="F39" i="2" a="1"/>
  <c r="F39" i="2" s="1"/>
  <c r="B39" i="1" s="1"/>
  <c r="F40" i="2" a="1"/>
  <c r="F40" i="2"/>
  <c r="F41" i="2" a="1"/>
  <c r="F41" i="2"/>
  <c r="F42" i="2" a="1"/>
  <c r="F42" i="2"/>
  <c r="F43" i="2" a="1"/>
  <c r="F43" i="2"/>
  <c r="F44" i="2" a="1"/>
  <c r="F44" i="2"/>
  <c r="F45" i="2" a="1"/>
  <c r="F45" i="2" s="1"/>
  <c r="F46" i="2" a="1"/>
  <c r="F46" i="2"/>
  <c r="F47" i="2" a="1"/>
  <c r="F47" i="2"/>
  <c r="B47" i="1" s="1"/>
  <c r="F48" i="2" a="1"/>
  <c r="F48" i="2"/>
  <c r="F49" i="2" a="1"/>
  <c r="F49" i="2"/>
  <c r="B49" i="1" s="1"/>
  <c r="F50" i="2" a="1"/>
  <c r="F50" i="2"/>
  <c r="B50" i="1" s="1"/>
  <c r="F51" i="2" a="1"/>
  <c r="F51" i="2" s="1"/>
  <c r="F52" i="2" a="1"/>
  <c r="F52" i="2"/>
  <c r="F53" i="2" a="1"/>
  <c r="F53" i="2"/>
  <c r="F54" i="2" a="1"/>
  <c r="F54" i="2"/>
  <c r="F55" i="2" a="1"/>
  <c r="F55" i="2"/>
  <c r="F56" i="2" a="1"/>
  <c r="F56" i="2"/>
  <c r="F57" i="2" a="1"/>
  <c r="F57" i="2" s="1"/>
  <c r="B57" i="1" s="1"/>
  <c r="F58" i="2" a="1"/>
  <c r="F58" i="2"/>
  <c r="F59" i="2" a="1"/>
  <c r="F59" i="2"/>
  <c r="F60" i="2" a="1"/>
  <c r="F60" i="2"/>
  <c r="F61" i="2" a="1"/>
  <c r="F61" i="2"/>
  <c r="F62" i="2" a="1"/>
  <c r="F62" i="2"/>
  <c r="F63" i="2" a="1"/>
  <c r="F63" i="2" s="1"/>
  <c r="F64" i="2" a="1"/>
  <c r="F64" i="2"/>
  <c r="F65" i="2" a="1"/>
  <c r="F65" i="2"/>
  <c r="B65" i="1" s="1"/>
  <c r="F66" i="2" a="1"/>
  <c r="F66" i="2"/>
  <c r="F67" i="2" a="1"/>
  <c r="F67" i="2"/>
  <c r="B67" i="1" s="1"/>
  <c r="F68" i="2" a="1"/>
  <c r="F68" i="2"/>
  <c r="B68" i="1" s="1"/>
  <c r="F69" i="2" a="1"/>
  <c r="F69" i="2" s="1"/>
  <c r="F70" i="2" a="1"/>
  <c r="F70" i="2"/>
  <c r="F71" i="2" a="1"/>
  <c r="F71" i="2"/>
  <c r="F72" i="2" a="1"/>
  <c r="F72" i="2"/>
  <c r="F73" i="2" a="1"/>
  <c r="F73" i="2"/>
  <c r="F74" i="2" a="1"/>
  <c r="F74" i="2"/>
  <c r="F75" i="2" a="1"/>
  <c r="F75" i="2" s="1"/>
  <c r="F76" i="2" a="1"/>
  <c r="F76" i="2"/>
  <c r="F77" i="2" a="1"/>
  <c r="F77" i="2"/>
  <c r="F78" i="2" a="1"/>
  <c r="F78" i="2"/>
  <c r="F79" i="2" a="1"/>
  <c r="F79" i="2"/>
  <c r="B79" i="1" s="1"/>
  <c r="F80" i="2" a="1"/>
  <c r="F80" i="2"/>
  <c r="B80" i="1" s="1"/>
  <c r="F81" i="2" a="1"/>
  <c r="F81" i="2" s="1"/>
  <c r="F82" i="2" a="1"/>
  <c r="F82" i="2"/>
  <c r="F83" i="2" a="1"/>
  <c r="F83" i="2"/>
  <c r="F84" i="2" a="1"/>
  <c r="F84" i="2"/>
  <c r="F85" i="2" a="1"/>
  <c r="F85" i="2"/>
  <c r="B85" i="1" s="1"/>
  <c r="F86" i="2" a="1"/>
  <c r="F86" i="2"/>
  <c r="B86" i="1" s="1"/>
  <c r="F87" i="2" a="1"/>
  <c r="F87" i="2" s="1"/>
  <c r="F88" i="2" a="1"/>
  <c r="F88" i="2"/>
  <c r="F89" i="2" a="1"/>
  <c r="F89" i="2"/>
  <c r="F90" i="2" a="1"/>
  <c r="F90" i="2"/>
  <c r="F91" i="2" a="1"/>
  <c r="F91" i="2"/>
  <c r="F92" i="2" a="1"/>
  <c r="F92" i="2"/>
  <c r="F93" i="2" a="1"/>
  <c r="F93" i="2" s="1"/>
  <c r="F94" i="2" a="1"/>
  <c r="F94" i="2"/>
  <c r="F95" i="2" a="1"/>
  <c r="F95" i="2"/>
  <c r="F96" i="2" a="1"/>
  <c r="F96" i="2"/>
  <c r="F97" i="2" a="1"/>
  <c r="F97" i="2"/>
  <c r="F98" i="2" a="1"/>
  <c r="F98" i="2"/>
  <c r="B98" i="1" s="1"/>
  <c r="F99" i="2" a="1"/>
  <c r="F99" i="2" s="1"/>
  <c r="F100" i="2" a="1"/>
  <c r="F100" i="2"/>
  <c r="F101" i="2" a="1"/>
  <c r="F101" i="2"/>
  <c r="F102" i="2" a="1"/>
  <c r="F102" i="2"/>
  <c r="F103" i="2" a="1"/>
  <c r="F103" i="2"/>
  <c r="F104" i="2" a="1"/>
  <c r="F104" i="2"/>
  <c r="F105" i="2" a="1"/>
  <c r="F105" i="2" s="1"/>
  <c r="B105" i="1" s="1"/>
  <c r="F106" i="2" a="1"/>
  <c r="F106" i="2"/>
  <c r="F107" i="2" a="1"/>
  <c r="F107" i="2"/>
  <c r="F108" i="2" a="1"/>
  <c r="F108" i="2"/>
  <c r="F109" i="2" a="1"/>
  <c r="F109" i="2"/>
  <c r="B109" i="1" s="1"/>
  <c r="F110" i="2" a="1"/>
  <c r="F110" i="2"/>
  <c r="F111" i="2" a="1"/>
  <c r="F111" i="2" s="1"/>
  <c r="F112" i="2" a="1"/>
  <c r="F112" i="2"/>
  <c r="F113" i="2" a="1"/>
  <c r="F113" i="2"/>
  <c r="F114" i="2" a="1"/>
  <c r="F114" i="2"/>
  <c r="B114" i="1" s="1"/>
  <c r="F115" i="2" a="1"/>
  <c r="F115" i="2"/>
  <c r="B115" i="1" s="1"/>
  <c r="F116" i="2" a="1"/>
  <c r="F116" i="2"/>
  <c r="B116" i="1" s="1"/>
  <c r="F117" i="2" a="1"/>
  <c r="F117" i="2" s="1"/>
  <c r="B117" i="1" s="1"/>
  <c r="F118" i="2" a="1"/>
  <c r="F118" i="2"/>
  <c r="F119" i="2" a="1"/>
  <c r="F119" i="2"/>
  <c r="F120" i="2" a="1"/>
  <c r="F120" i="2"/>
  <c r="F121" i="2" a="1"/>
  <c r="F121" i="2"/>
  <c r="B121" i="1" s="1"/>
  <c r="F122" i="2" a="1"/>
  <c r="F122" i="2"/>
  <c r="F123" i="2" a="1"/>
  <c r="F123" i="2" s="1"/>
  <c r="F124" i="2" a="1"/>
  <c r="F124" i="2"/>
  <c r="F125" i="2" a="1"/>
  <c r="F125" i="2"/>
  <c r="F126" i="2" a="1"/>
  <c r="F126" i="2"/>
  <c r="F127" i="2" a="1"/>
  <c r="F127" i="2"/>
  <c r="F128" i="2" a="1"/>
  <c r="F128" i="2"/>
  <c r="F129" i="2" a="1"/>
  <c r="F129" i="2" s="1"/>
  <c r="B129" i="1" s="1"/>
  <c r="F130" i="2" a="1"/>
  <c r="F130" i="2"/>
  <c r="F131" i="2" a="1"/>
  <c r="F131" i="2"/>
  <c r="F132" i="2" a="1"/>
  <c r="F132" i="2"/>
  <c r="F133" i="2" a="1"/>
  <c r="F133" i="2"/>
  <c r="B133" i="1" s="1"/>
  <c r="F134" i="2" a="1"/>
  <c r="F134" i="2"/>
  <c r="F135" i="2" a="1"/>
  <c r="F135" i="2" s="1"/>
  <c r="F136" i="2" a="1"/>
  <c r="F136" i="2"/>
  <c r="F137" i="2" a="1"/>
  <c r="F137" i="2"/>
  <c r="F138" i="2" a="1"/>
  <c r="F138" i="2"/>
  <c r="F139" i="2" a="1"/>
  <c r="F139" i="2"/>
  <c r="F140" i="2" a="1"/>
  <c r="F140" i="2"/>
  <c r="F141" i="2" a="1"/>
  <c r="F141" i="2" s="1"/>
  <c r="F142" i="2" a="1"/>
  <c r="F142" i="2"/>
  <c r="F143" i="2" a="1"/>
  <c r="F143" i="2"/>
  <c r="F144" i="2" a="1"/>
  <c r="F144" i="2"/>
  <c r="F145" i="2" a="1"/>
  <c r="F145" i="2"/>
  <c r="F146" i="2" a="1"/>
  <c r="F146" i="2"/>
  <c r="F147" i="2" a="1"/>
  <c r="F147" i="2" s="1"/>
  <c r="F148" i="2" a="1"/>
  <c r="F148" i="2"/>
  <c r="F149" i="2" a="1"/>
  <c r="F149" i="2"/>
  <c r="F150" i="2" a="1"/>
  <c r="F150" i="2"/>
  <c r="F151" i="2" a="1"/>
  <c r="F151" i="2"/>
  <c r="F152" i="2" a="1"/>
  <c r="F152" i="2"/>
  <c r="F153" i="2" a="1"/>
  <c r="F153" i="2" s="1"/>
  <c r="F154" i="2" a="1"/>
  <c r="F154" i="2"/>
  <c r="F155" i="2" a="1"/>
  <c r="F155" i="2"/>
  <c r="F156" i="2" a="1"/>
  <c r="F156" i="2"/>
  <c r="F157" i="2" a="1"/>
  <c r="F157" i="2"/>
  <c r="B157" i="1" s="1"/>
  <c r="F158" i="2" a="1"/>
  <c r="F158" i="2"/>
  <c r="F159" i="2" a="1"/>
  <c r="F159" i="2" s="1"/>
  <c r="F160" i="2" a="1"/>
  <c r="F160" i="2"/>
  <c r="F161" i="2" a="1"/>
  <c r="F161" i="2"/>
  <c r="F162" i="2" a="1"/>
  <c r="F162" i="2"/>
  <c r="F163" i="2" a="1"/>
  <c r="F163" i="2"/>
  <c r="F164" i="2" a="1"/>
  <c r="F164" i="2"/>
  <c r="F165" i="2" a="1"/>
  <c r="F165" i="2" s="1"/>
  <c r="F166" i="2" a="1"/>
  <c r="F166" i="2"/>
  <c r="F167" i="2" a="1"/>
  <c r="F167" i="2"/>
  <c r="F168" i="2" a="1"/>
  <c r="F168" i="2"/>
  <c r="F169" i="2" a="1"/>
  <c r="F169" i="2"/>
  <c r="F170" i="2" a="1"/>
  <c r="F170" i="2"/>
  <c r="F171" i="2" a="1"/>
  <c r="F171" i="2" s="1"/>
  <c r="F172" i="2" a="1"/>
  <c r="F172" i="2"/>
  <c r="F173" i="2" a="1"/>
  <c r="F173" i="2"/>
  <c r="F2" i="2" a="1"/>
  <c r="F2" i="2" s="1"/>
  <c r="E3" i="2" a="1"/>
  <c r="E3" i="2"/>
  <c r="E4" i="2" a="1"/>
  <c r="E4" i="2"/>
  <c r="L4" i="2" s="1"/>
  <c r="E5" i="2" a="1"/>
  <c r="E5" i="2"/>
  <c r="E6" i="2" a="1"/>
  <c r="E6" i="2"/>
  <c r="E7" i="2" a="1"/>
  <c r="E7" i="2"/>
  <c r="E8" i="2" a="1"/>
  <c r="E8" i="2"/>
  <c r="E9" i="2" a="1"/>
  <c r="E9" i="2"/>
  <c r="E10" i="2" a="1"/>
  <c r="E10" i="2"/>
  <c r="A10" i="1" s="1"/>
  <c r="E11" i="2" a="1"/>
  <c r="E11" i="2"/>
  <c r="E12" i="2" a="1"/>
  <c r="E12" i="2"/>
  <c r="E13" i="2" a="1"/>
  <c r="E13" i="2"/>
  <c r="E14" i="2" a="1"/>
  <c r="E14" i="2"/>
  <c r="E15" i="2" a="1"/>
  <c r="E15" i="2"/>
  <c r="E16" i="2" a="1"/>
  <c r="E16" i="2"/>
  <c r="E17" i="2" a="1"/>
  <c r="E17" i="2"/>
  <c r="E18" i="2" a="1"/>
  <c r="E18" i="2"/>
  <c r="E19" i="2" a="1"/>
  <c r="E19" i="2"/>
  <c r="L19" i="2" s="1"/>
  <c r="E20" i="2" a="1"/>
  <c r="E20" i="2"/>
  <c r="E21" i="2" a="1"/>
  <c r="E21" i="2"/>
  <c r="E22" i="2" a="1"/>
  <c r="E22" i="2"/>
  <c r="E23" i="2" a="1"/>
  <c r="E23" i="2"/>
  <c r="E24" i="2" a="1"/>
  <c r="E24" i="2"/>
  <c r="E25" i="2" a="1"/>
  <c r="E25" i="2"/>
  <c r="E26" i="2" a="1"/>
  <c r="E26" i="2"/>
  <c r="L26" i="2" s="1"/>
  <c r="E27" i="2" a="1"/>
  <c r="E27" i="2"/>
  <c r="E28" i="2" a="1"/>
  <c r="E28" i="2"/>
  <c r="E29" i="2" a="1"/>
  <c r="E29" i="2"/>
  <c r="E30" i="2" a="1"/>
  <c r="E30" i="2"/>
  <c r="E31" i="2" a="1"/>
  <c r="E31" i="2"/>
  <c r="E32" i="2" a="1"/>
  <c r="E32" i="2"/>
  <c r="E33" i="2" a="1"/>
  <c r="E33" i="2"/>
  <c r="E34" i="2" a="1"/>
  <c r="E34" i="2"/>
  <c r="E35" i="2" a="1"/>
  <c r="E35" i="2"/>
  <c r="E36" i="2" a="1"/>
  <c r="E36" i="2"/>
  <c r="E37" i="2" a="1"/>
  <c r="E37" i="2"/>
  <c r="E38" i="2" a="1"/>
  <c r="E38" i="2"/>
  <c r="L38" i="2" s="1"/>
  <c r="E39" i="2" a="1"/>
  <c r="E39" i="2"/>
  <c r="E40" i="2" a="1"/>
  <c r="E40" i="2"/>
  <c r="E41" i="2" a="1"/>
  <c r="E41" i="2"/>
  <c r="E42" i="2" a="1"/>
  <c r="E42" i="2"/>
  <c r="E43" i="2" a="1"/>
  <c r="E43" i="2"/>
  <c r="E44" i="2" a="1"/>
  <c r="E44" i="2"/>
  <c r="E45" i="2" a="1"/>
  <c r="E45" i="2"/>
  <c r="E46" i="2" a="1"/>
  <c r="E46" i="2"/>
  <c r="E47" i="2" a="1"/>
  <c r="E47" i="2"/>
  <c r="E48" i="2" a="1"/>
  <c r="E48" i="2"/>
  <c r="E49" i="2" a="1"/>
  <c r="E49" i="2"/>
  <c r="E50" i="2" a="1"/>
  <c r="E50" i="2"/>
  <c r="E51" i="2" a="1"/>
  <c r="E51" i="2"/>
  <c r="E52" i="2" a="1"/>
  <c r="E52" i="2"/>
  <c r="E53" i="2" a="1"/>
  <c r="E53" i="2"/>
  <c r="E54" i="2" a="1"/>
  <c r="E54" i="2"/>
  <c r="E55" i="2" a="1"/>
  <c r="E55" i="2"/>
  <c r="E56" i="2" a="1"/>
  <c r="E56" i="2"/>
  <c r="E57" i="2" a="1"/>
  <c r="E57" i="2"/>
  <c r="E58" i="2" a="1"/>
  <c r="E58" i="2"/>
  <c r="E59" i="2" a="1"/>
  <c r="E59" i="2"/>
  <c r="E60" i="2" a="1"/>
  <c r="E60" i="2"/>
  <c r="E61" i="2" a="1"/>
  <c r="E61" i="2"/>
  <c r="E62" i="2" a="1"/>
  <c r="E62" i="2"/>
  <c r="E63" i="2" a="1"/>
  <c r="E63" i="2"/>
  <c r="E64" i="2" a="1"/>
  <c r="E64" i="2"/>
  <c r="E65" i="2" a="1"/>
  <c r="E65" i="2"/>
  <c r="E66" i="2" a="1"/>
  <c r="E66" i="2"/>
  <c r="E67" i="2" a="1"/>
  <c r="E67" i="2"/>
  <c r="L67" i="2" s="1"/>
  <c r="E68" i="2" a="1"/>
  <c r="E68" i="2"/>
  <c r="E69" i="2" a="1"/>
  <c r="E69" i="2"/>
  <c r="E70" i="2" a="1"/>
  <c r="E70" i="2"/>
  <c r="E71" i="2" a="1"/>
  <c r="E71" i="2"/>
  <c r="E72" i="2" a="1"/>
  <c r="E72" i="2"/>
  <c r="E73" i="2" a="1"/>
  <c r="E73" i="2"/>
  <c r="E74" i="2" a="1"/>
  <c r="E74" i="2"/>
  <c r="E75" i="2" a="1"/>
  <c r="E75" i="2"/>
  <c r="E76" i="2" a="1"/>
  <c r="E76" i="2"/>
  <c r="E77" i="2" a="1"/>
  <c r="E77" i="2"/>
  <c r="E78" i="2" a="1"/>
  <c r="E78" i="2"/>
  <c r="E79" i="2" a="1"/>
  <c r="E79" i="2"/>
  <c r="L79" i="2" s="1"/>
  <c r="E80" i="2" a="1"/>
  <c r="E80" i="2"/>
  <c r="E81" i="2" a="1"/>
  <c r="E81" i="2"/>
  <c r="E82" i="2" a="1"/>
  <c r="E82" i="2"/>
  <c r="E83" i="2" a="1"/>
  <c r="E83" i="2"/>
  <c r="E84" i="2" a="1"/>
  <c r="E84" i="2"/>
  <c r="E85" i="2" a="1"/>
  <c r="E85" i="2"/>
  <c r="L85" i="2" s="1"/>
  <c r="E86" i="2" a="1"/>
  <c r="E86" i="2"/>
  <c r="E87" i="2" a="1"/>
  <c r="E87" i="2"/>
  <c r="E88" i="2" a="1"/>
  <c r="E88" i="2"/>
  <c r="E89" i="2" a="1"/>
  <c r="E89" i="2"/>
  <c r="E90" i="2" a="1"/>
  <c r="E90" i="2"/>
  <c r="E91" i="2" a="1"/>
  <c r="E91" i="2"/>
  <c r="L91" i="2" s="1"/>
  <c r="E92" i="2" a="1"/>
  <c r="E92" i="2"/>
  <c r="E93" i="2" a="1"/>
  <c r="E93" i="2"/>
  <c r="E94" i="2" a="1"/>
  <c r="E94" i="2"/>
  <c r="E95" i="2" a="1"/>
  <c r="E95" i="2"/>
  <c r="E96" i="2" a="1"/>
  <c r="E96" i="2"/>
  <c r="E97" i="2" a="1"/>
  <c r="E97" i="2"/>
  <c r="L97" i="2" s="1"/>
  <c r="E98" i="2" a="1"/>
  <c r="E98" i="2"/>
  <c r="E99" i="2" a="1"/>
  <c r="E99" i="2"/>
  <c r="E100" i="2" a="1"/>
  <c r="E100" i="2"/>
  <c r="E101" i="2" a="1"/>
  <c r="E101" i="2"/>
  <c r="E102" i="2" a="1"/>
  <c r="E102" i="2"/>
  <c r="E103" i="2" a="1"/>
  <c r="E103" i="2"/>
  <c r="E104" i="2" a="1"/>
  <c r="E104" i="2"/>
  <c r="A104" i="1" s="1"/>
  <c r="E105" i="2" a="1"/>
  <c r="E105" i="2"/>
  <c r="E106" i="2" a="1"/>
  <c r="E106" i="2"/>
  <c r="A106" i="1" s="1"/>
  <c r="E107" i="2" a="1"/>
  <c r="E107" i="2"/>
  <c r="E108" i="2" a="1"/>
  <c r="E108" i="2"/>
  <c r="E109" i="2" a="1"/>
  <c r="E109" i="2"/>
  <c r="E110" i="2" a="1"/>
  <c r="E110" i="2"/>
  <c r="A110" i="1" s="1"/>
  <c r="E111" i="2" a="1"/>
  <c r="E111" i="2"/>
  <c r="E112" i="2" a="1"/>
  <c r="E112" i="2"/>
  <c r="E113" i="2" a="1"/>
  <c r="E113" i="2"/>
  <c r="E114" i="2" a="1"/>
  <c r="E114" i="2"/>
  <c r="E115" i="2" a="1"/>
  <c r="E115" i="2"/>
  <c r="E116" i="2" a="1"/>
  <c r="E116" i="2"/>
  <c r="E117" i="2" a="1"/>
  <c r="E117" i="2"/>
  <c r="E118" i="2" a="1"/>
  <c r="E118" i="2"/>
  <c r="L118" i="2" s="1"/>
  <c r="E119" i="2" a="1"/>
  <c r="E119" i="2"/>
  <c r="E120" i="2" a="1"/>
  <c r="E120" i="2"/>
  <c r="E121" i="2" a="1"/>
  <c r="E121" i="2"/>
  <c r="E122" i="2" a="1"/>
  <c r="E122" i="2"/>
  <c r="E123" i="2" a="1"/>
  <c r="E123" i="2"/>
  <c r="E124" i="2" a="1"/>
  <c r="E124" i="2"/>
  <c r="E125" i="2" a="1"/>
  <c r="E125" i="2"/>
  <c r="E126" i="2" a="1"/>
  <c r="E126" i="2"/>
  <c r="E127" i="2" a="1"/>
  <c r="E127" i="2"/>
  <c r="E128" i="2" a="1"/>
  <c r="E128" i="2"/>
  <c r="E129" i="2" a="1"/>
  <c r="E129" i="2"/>
  <c r="E130" i="2" a="1"/>
  <c r="E130" i="2"/>
  <c r="E131" i="2" a="1"/>
  <c r="E131" i="2"/>
  <c r="E132" i="2" a="1"/>
  <c r="E132" i="2"/>
  <c r="E133" i="2" a="1"/>
  <c r="E133" i="2"/>
  <c r="L133" i="2" s="1"/>
  <c r="E134" i="2" a="1"/>
  <c r="E134" i="2"/>
  <c r="L134" i="2" s="1"/>
  <c r="E135" i="2" a="1"/>
  <c r="E135" i="2"/>
  <c r="E136" i="2" a="1"/>
  <c r="E136" i="2"/>
  <c r="A136" i="1" s="1"/>
  <c r="E137" i="2" a="1"/>
  <c r="E137" i="2"/>
  <c r="E138" i="2" a="1"/>
  <c r="E138" i="2"/>
  <c r="E139" i="2" a="1"/>
  <c r="E139" i="2"/>
  <c r="L139" i="2" s="1"/>
  <c r="E140" i="2" a="1"/>
  <c r="E140" i="2"/>
  <c r="E141" i="2" a="1"/>
  <c r="E141" i="2"/>
  <c r="E142" i="2" a="1"/>
  <c r="E142" i="2"/>
  <c r="E143" i="2" a="1"/>
  <c r="E143" i="2"/>
  <c r="E144" i="2" a="1"/>
  <c r="E144" i="2"/>
  <c r="E145" i="2" a="1"/>
  <c r="E145" i="2"/>
  <c r="E146" i="2" a="1"/>
  <c r="E146" i="2"/>
  <c r="E147" i="2" a="1"/>
  <c r="E147" i="2"/>
  <c r="E148" i="2" a="1"/>
  <c r="E148" i="2"/>
  <c r="A148" i="1" s="1"/>
  <c r="E149" i="2" a="1"/>
  <c r="E149" i="2"/>
  <c r="E150" i="2" a="1"/>
  <c r="E150" i="2"/>
  <c r="E151" i="2" a="1"/>
  <c r="E151" i="2"/>
  <c r="E152" i="2" a="1"/>
  <c r="E152" i="2"/>
  <c r="A152" i="1" s="1"/>
  <c r="E153" i="2" a="1"/>
  <c r="E153" i="2"/>
  <c r="E154" i="2" a="1"/>
  <c r="E154" i="2"/>
  <c r="E155" i="2" a="1"/>
  <c r="E155" i="2"/>
  <c r="E156" i="2" a="1"/>
  <c r="E156" i="2"/>
  <c r="E157" i="2" a="1"/>
  <c r="E157" i="2"/>
  <c r="E158" i="2" a="1"/>
  <c r="E158" i="2"/>
  <c r="E159" i="2" a="1"/>
  <c r="E159" i="2"/>
  <c r="E160" i="2" a="1"/>
  <c r="E160" i="2"/>
  <c r="L160" i="2" s="1"/>
  <c r="E161" i="2" a="1"/>
  <c r="E161" i="2"/>
  <c r="E162" i="2" a="1"/>
  <c r="E162" i="2"/>
  <c r="E163" i="2" a="1"/>
  <c r="E163" i="2"/>
  <c r="E164" i="2" a="1"/>
  <c r="E164" i="2"/>
  <c r="A164" i="1" s="1"/>
  <c r="E165" i="2" a="1"/>
  <c r="E165" i="2"/>
  <c r="E166" i="2" a="1"/>
  <c r="E166" i="2"/>
  <c r="E167" i="2" a="1"/>
  <c r="E167" i="2"/>
  <c r="E168" i="2" a="1"/>
  <c r="E168" i="2"/>
  <c r="E169" i="2" a="1"/>
  <c r="E169" i="2"/>
  <c r="E170" i="2" a="1"/>
  <c r="E170" i="2"/>
  <c r="E171" i="2" a="1"/>
  <c r="E171" i="2"/>
  <c r="E172" i="2" a="1"/>
  <c r="E172" i="2"/>
  <c r="E173" i="2" a="1"/>
  <c r="E173" i="2"/>
  <c r="E2" i="2" a="1"/>
  <c r="E2" i="2"/>
  <c r="I1" i="1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J173" i="1"/>
  <c r="N173" i="2"/>
  <c r="H173" i="1" s="1"/>
  <c r="K173" i="2"/>
  <c r="L173" i="2"/>
  <c r="D173" i="2"/>
  <c r="C173" i="2"/>
  <c r="A173" i="2"/>
  <c r="K172" i="2"/>
  <c r="C172" i="2" s="1"/>
  <c r="D172" i="1"/>
  <c r="C172" i="1"/>
  <c r="A172" i="2"/>
  <c r="K171" i="2"/>
  <c r="A171" i="2"/>
  <c r="N170" i="2"/>
  <c r="K170" i="2"/>
  <c r="D170" i="2"/>
  <c r="A170" i="2"/>
  <c r="K169" i="2"/>
  <c r="A169" i="2"/>
  <c r="J168" i="1"/>
  <c r="K168" i="2"/>
  <c r="A168" i="2"/>
  <c r="N167" i="2"/>
  <c r="H167" i="1" s="1"/>
  <c r="K167" i="2"/>
  <c r="L167" i="2"/>
  <c r="D167" i="2"/>
  <c r="A167" i="2"/>
  <c r="K166" i="2"/>
  <c r="D166" i="1"/>
  <c r="C166" i="2"/>
  <c r="A166" i="2"/>
  <c r="K165" i="2"/>
  <c r="D165" i="2"/>
  <c r="A165" i="2"/>
  <c r="N164" i="2"/>
  <c r="K164" i="2"/>
  <c r="A164" i="2"/>
  <c r="K163" i="2"/>
  <c r="L163" i="2"/>
  <c r="A163" i="2"/>
  <c r="K162" i="2"/>
  <c r="C162" i="2"/>
  <c r="A162" i="2"/>
  <c r="J161" i="1"/>
  <c r="N161" i="2"/>
  <c r="K161" i="2"/>
  <c r="C161" i="1" s="1"/>
  <c r="D161" i="2"/>
  <c r="C161" i="2"/>
  <c r="A161" i="2"/>
  <c r="K160" i="2"/>
  <c r="D160" i="1"/>
  <c r="C160" i="2"/>
  <c r="A160" i="2"/>
  <c r="J159" i="1"/>
  <c r="K159" i="2"/>
  <c r="C159" i="2"/>
  <c r="A159" i="2"/>
  <c r="N158" i="2"/>
  <c r="H158" i="1" s="1"/>
  <c r="K158" i="2"/>
  <c r="A158" i="2"/>
  <c r="K157" i="2"/>
  <c r="A157" i="2"/>
  <c r="K156" i="2"/>
  <c r="D156" i="1"/>
  <c r="D156" i="2"/>
  <c r="A156" i="2"/>
  <c r="K155" i="2"/>
  <c r="C155" i="1"/>
  <c r="D155" i="2"/>
  <c r="C155" i="2"/>
  <c r="A155" i="2"/>
  <c r="K154" i="2"/>
  <c r="A154" i="2"/>
  <c r="K153" i="2"/>
  <c r="D153" i="1"/>
  <c r="C153" i="2"/>
  <c r="A153" i="2"/>
  <c r="N152" i="2"/>
  <c r="K152" i="2"/>
  <c r="D152" i="2"/>
  <c r="C152" i="2"/>
  <c r="A152" i="2"/>
  <c r="K151" i="2"/>
  <c r="C151" i="2"/>
  <c r="A151" i="2"/>
  <c r="K150" i="2"/>
  <c r="C150" i="1"/>
  <c r="C150" i="2"/>
  <c r="A150" i="2"/>
  <c r="J149" i="1"/>
  <c r="N149" i="2"/>
  <c r="H149" i="1" s="1"/>
  <c r="K149" i="2"/>
  <c r="L149" i="2"/>
  <c r="D149" i="2"/>
  <c r="C149" i="2"/>
  <c r="A149" i="2"/>
  <c r="K148" i="2"/>
  <c r="C148" i="1"/>
  <c r="A148" i="2"/>
  <c r="J147" i="1"/>
  <c r="K147" i="2"/>
  <c r="C147" i="2"/>
  <c r="A147" i="2"/>
  <c r="N146" i="2"/>
  <c r="H146" i="1" s="1"/>
  <c r="K146" i="2"/>
  <c r="A146" i="2"/>
  <c r="K145" i="2"/>
  <c r="A145" i="2"/>
  <c r="K144" i="2"/>
  <c r="C144" i="1"/>
  <c r="D144" i="2"/>
  <c r="A144" i="2"/>
  <c r="K143" i="2"/>
  <c r="N143" i="2" s="1"/>
  <c r="H143" i="1" s="1"/>
  <c r="L143" i="2"/>
  <c r="A143" i="2"/>
  <c r="K142" i="2"/>
  <c r="A142" i="2"/>
  <c r="K141" i="2"/>
  <c r="A141" i="2"/>
  <c r="K140" i="2"/>
  <c r="N140" i="2" s="1"/>
  <c r="H140" i="1" s="1"/>
  <c r="A140" i="2"/>
  <c r="K139" i="2"/>
  <c r="A139" i="2"/>
  <c r="K138" i="2"/>
  <c r="C138" i="2"/>
  <c r="A138" i="2"/>
  <c r="J137" i="1"/>
  <c r="N137" i="2"/>
  <c r="K137" i="2"/>
  <c r="C137" i="1" s="1"/>
  <c r="L137" i="2"/>
  <c r="D137" i="2"/>
  <c r="C137" i="2"/>
  <c r="A137" i="2"/>
  <c r="K136" i="2"/>
  <c r="C136" i="2" s="1"/>
  <c r="D136" i="1"/>
  <c r="A136" i="2"/>
  <c r="K135" i="2"/>
  <c r="C135" i="2"/>
  <c r="A135" i="2"/>
  <c r="K134" i="2"/>
  <c r="C134" i="2"/>
  <c r="A134" i="2"/>
  <c r="K133" i="2"/>
  <c r="D133" i="2"/>
  <c r="C133" i="2"/>
  <c r="A133" i="2"/>
  <c r="N132" i="2"/>
  <c r="K132" i="2"/>
  <c r="L132" i="2" s="1"/>
  <c r="D132" i="2"/>
  <c r="C132" i="2"/>
  <c r="A132" i="2"/>
  <c r="N131" i="2"/>
  <c r="H131" i="1" s="1"/>
  <c r="K131" i="2"/>
  <c r="B131" i="1"/>
  <c r="L131" i="2"/>
  <c r="D131" i="2"/>
  <c r="A131" i="2"/>
  <c r="K130" i="2"/>
  <c r="N130" i="2" s="1"/>
  <c r="H130" i="1" s="1"/>
  <c r="A130" i="2"/>
  <c r="J129" i="1"/>
  <c r="K129" i="2"/>
  <c r="D129" i="2"/>
  <c r="C129" i="2"/>
  <c r="A129" i="2"/>
  <c r="K128" i="2"/>
  <c r="A128" i="2"/>
  <c r="K127" i="2"/>
  <c r="A127" i="2"/>
  <c r="K126" i="2"/>
  <c r="E126" i="1" s="1"/>
  <c r="A126" i="2"/>
  <c r="J125" i="1"/>
  <c r="N125" i="2"/>
  <c r="H125" i="1" s="1"/>
  <c r="K125" i="2"/>
  <c r="D125" i="2"/>
  <c r="C125" i="2"/>
  <c r="A125" i="2"/>
  <c r="K124" i="2"/>
  <c r="D124" i="1"/>
  <c r="A124" i="2"/>
  <c r="K123" i="2"/>
  <c r="D123" i="2"/>
  <c r="A123" i="2"/>
  <c r="K122" i="2"/>
  <c r="C122" i="2"/>
  <c r="A122" i="2"/>
  <c r="J121" i="1"/>
  <c r="K121" i="2"/>
  <c r="L121" i="2" s="1"/>
  <c r="C121" i="2"/>
  <c r="A121" i="2"/>
  <c r="N120" i="2"/>
  <c r="K120" i="2"/>
  <c r="D120" i="1"/>
  <c r="B120" i="1"/>
  <c r="D120" i="2"/>
  <c r="C120" i="2"/>
  <c r="A120" i="2"/>
  <c r="K119" i="2"/>
  <c r="A119" i="2"/>
  <c r="K118" i="2"/>
  <c r="D118" i="2"/>
  <c r="A118" i="2"/>
  <c r="J117" i="1"/>
  <c r="N117" i="2"/>
  <c r="K117" i="2"/>
  <c r="D117" i="2"/>
  <c r="A117" i="2"/>
  <c r="N116" i="2"/>
  <c r="H116" i="1" s="1"/>
  <c r="K116" i="2"/>
  <c r="D116" i="2"/>
  <c r="C116" i="2"/>
  <c r="A116" i="2"/>
  <c r="N115" i="2"/>
  <c r="H115" i="1" s="1"/>
  <c r="K115" i="2"/>
  <c r="D115" i="1"/>
  <c r="L115" i="2"/>
  <c r="D115" i="2"/>
  <c r="A115" i="2"/>
  <c r="K114" i="2"/>
  <c r="A114" i="2"/>
  <c r="J113" i="1"/>
  <c r="K113" i="2"/>
  <c r="C113" i="1"/>
  <c r="B113" i="1"/>
  <c r="L113" i="2"/>
  <c r="C113" i="2"/>
  <c r="A113" i="2"/>
  <c r="K112" i="2"/>
  <c r="C112" i="1" s="1"/>
  <c r="D112" i="2"/>
  <c r="C112" i="2"/>
  <c r="A112" i="2"/>
  <c r="K111" i="2"/>
  <c r="D111" i="1"/>
  <c r="A111" i="2"/>
  <c r="N110" i="2"/>
  <c r="K110" i="2"/>
  <c r="A110" i="2"/>
  <c r="N109" i="2"/>
  <c r="H109" i="1" s="1"/>
  <c r="K109" i="2"/>
  <c r="A109" i="2"/>
  <c r="N108" i="2"/>
  <c r="K108" i="2"/>
  <c r="B108" i="1"/>
  <c r="A108" i="2"/>
  <c r="K107" i="2"/>
  <c r="C107" i="1"/>
  <c r="A107" i="2"/>
  <c r="J106" i="1"/>
  <c r="N106" i="2"/>
  <c r="K106" i="2"/>
  <c r="L106" i="2"/>
  <c r="D106" i="2"/>
  <c r="C106" i="2"/>
  <c r="A106" i="2"/>
  <c r="K105" i="2"/>
  <c r="D105" i="2"/>
  <c r="C105" i="2"/>
  <c r="A105" i="2"/>
  <c r="K104" i="2"/>
  <c r="B104" i="1"/>
  <c r="C104" i="2"/>
  <c r="A104" i="2"/>
  <c r="K103" i="2"/>
  <c r="A103" i="2"/>
  <c r="K102" i="2"/>
  <c r="C102" i="1"/>
  <c r="B102" i="1"/>
  <c r="C102" i="2"/>
  <c r="A102" i="2"/>
  <c r="K101" i="2"/>
  <c r="C101" i="1"/>
  <c r="D101" i="2"/>
  <c r="A101" i="2"/>
  <c r="K100" i="2"/>
  <c r="D100" i="1" s="1"/>
  <c r="A100" i="2"/>
  <c r="K99" i="2"/>
  <c r="D99" i="1"/>
  <c r="C99" i="2"/>
  <c r="A99" i="2"/>
  <c r="K98" i="2"/>
  <c r="D98" i="2"/>
  <c r="C98" i="2"/>
  <c r="A98" i="2"/>
  <c r="K97" i="2"/>
  <c r="B97" i="1"/>
  <c r="D97" i="2"/>
  <c r="C97" i="2"/>
  <c r="A97" i="2"/>
  <c r="K96" i="2"/>
  <c r="A96" i="2"/>
  <c r="K95" i="2"/>
  <c r="A95" i="2"/>
  <c r="K94" i="2"/>
  <c r="B94" i="1" s="1"/>
  <c r="A94" i="2"/>
  <c r="J93" i="1"/>
  <c r="N93" i="2"/>
  <c r="K93" i="2"/>
  <c r="A93" i="1"/>
  <c r="D93" i="2"/>
  <c r="C93" i="2"/>
  <c r="A93" i="2"/>
  <c r="J92" i="1"/>
  <c r="K92" i="2"/>
  <c r="C92" i="2"/>
  <c r="A92" i="2"/>
  <c r="K91" i="2"/>
  <c r="A91" i="2"/>
  <c r="K90" i="2"/>
  <c r="A90" i="2"/>
  <c r="J89" i="1"/>
  <c r="K89" i="2"/>
  <c r="D89" i="2"/>
  <c r="C89" i="2"/>
  <c r="A89" i="2"/>
  <c r="K88" i="2"/>
  <c r="D88" i="1"/>
  <c r="C88" i="1"/>
  <c r="D88" i="2"/>
  <c r="C88" i="2"/>
  <c r="A88" i="2"/>
  <c r="K87" i="2"/>
  <c r="D87" i="2"/>
  <c r="C87" i="2"/>
  <c r="A87" i="2"/>
  <c r="J86" i="1"/>
  <c r="N86" i="2"/>
  <c r="K86" i="2"/>
  <c r="C86" i="2"/>
  <c r="A86" i="2"/>
  <c r="K85" i="2"/>
  <c r="D85" i="2"/>
  <c r="C85" i="2"/>
  <c r="A85" i="2"/>
  <c r="J84" i="1"/>
  <c r="N84" i="2"/>
  <c r="H84" i="1" s="1"/>
  <c r="K84" i="2"/>
  <c r="B84" i="1" s="1"/>
  <c r="C84" i="1"/>
  <c r="D84" i="2"/>
  <c r="C84" i="2"/>
  <c r="A84" i="2"/>
  <c r="K83" i="2"/>
  <c r="C83" i="1"/>
  <c r="B83" i="1"/>
  <c r="L83" i="2"/>
  <c r="D83" i="2"/>
  <c r="C83" i="2"/>
  <c r="A83" i="2"/>
  <c r="K82" i="2"/>
  <c r="E82" i="1" s="1"/>
  <c r="A82" i="2"/>
  <c r="K81" i="2"/>
  <c r="D81" i="1"/>
  <c r="C81" i="2"/>
  <c r="A81" i="2"/>
  <c r="K80" i="2"/>
  <c r="D80" i="2"/>
  <c r="C80" i="2"/>
  <c r="B80" i="2"/>
  <c r="A80" i="2"/>
  <c r="J79" i="1"/>
  <c r="K79" i="2"/>
  <c r="D79" i="1"/>
  <c r="D79" i="2"/>
  <c r="C79" i="2"/>
  <c r="A79" i="2"/>
  <c r="K78" i="2"/>
  <c r="A78" i="2"/>
  <c r="N77" i="2"/>
  <c r="K77" i="2"/>
  <c r="B77" i="1"/>
  <c r="A77" i="2"/>
  <c r="K76" i="2"/>
  <c r="D76" i="1"/>
  <c r="B76" i="1"/>
  <c r="A76" i="2"/>
  <c r="J75" i="1"/>
  <c r="N75" i="2"/>
  <c r="H75" i="1" s="1"/>
  <c r="L75" i="2"/>
  <c r="K75" i="2"/>
  <c r="D75" i="1"/>
  <c r="A75" i="1"/>
  <c r="D75" i="2"/>
  <c r="C75" i="2"/>
  <c r="A75" i="2"/>
  <c r="K74" i="2"/>
  <c r="C74" i="2"/>
  <c r="A74" i="2"/>
  <c r="K73" i="2"/>
  <c r="A73" i="2"/>
  <c r="K72" i="2"/>
  <c r="C72" i="2"/>
  <c r="A72" i="2"/>
  <c r="K71" i="2"/>
  <c r="D71" i="2"/>
  <c r="A71" i="2"/>
  <c r="K70" i="2"/>
  <c r="C70" i="1"/>
  <c r="B70" i="1"/>
  <c r="D70" i="2"/>
  <c r="C70" i="2"/>
  <c r="A70" i="2"/>
  <c r="K69" i="2"/>
  <c r="A69" i="1"/>
  <c r="D69" i="2"/>
  <c r="C69" i="2"/>
  <c r="A69" i="2"/>
  <c r="N68" i="2"/>
  <c r="H68" i="1" s="1"/>
  <c r="K68" i="2"/>
  <c r="C68" i="2"/>
  <c r="A68" i="2"/>
  <c r="K67" i="2"/>
  <c r="D67" i="2"/>
  <c r="C67" i="2"/>
  <c r="A67" i="2"/>
  <c r="J66" i="1"/>
  <c r="N66" i="2"/>
  <c r="H66" i="1" s="1"/>
  <c r="K66" i="2"/>
  <c r="D66" i="2"/>
  <c r="C66" i="2"/>
  <c r="A66" i="2"/>
  <c r="K65" i="2"/>
  <c r="D65" i="1"/>
  <c r="C65" i="1"/>
  <c r="D65" i="2"/>
  <c r="C65" i="2"/>
  <c r="A65" i="2"/>
  <c r="K64" i="2"/>
  <c r="D64" i="1"/>
  <c r="A64" i="2"/>
  <c r="J63" i="1"/>
  <c r="K63" i="2"/>
  <c r="D63" i="1"/>
  <c r="C63" i="2"/>
  <c r="A63" i="2"/>
  <c r="K62" i="2"/>
  <c r="C62" i="1"/>
  <c r="A62" i="2"/>
  <c r="J61" i="1"/>
  <c r="K61" i="2"/>
  <c r="B61" i="1"/>
  <c r="D61" i="2"/>
  <c r="C61" i="2"/>
  <c r="A61" i="2"/>
  <c r="K60" i="2"/>
  <c r="A60" i="2"/>
  <c r="K59" i="2"/>
  <c r="B59" i="1"/>
  <c r="A59" i="2"/>
  <c r="K58" i="2"/>
  <c r="A58" i="2"/>
  <c r="J57" i="1"/>
  <c r="N57" i="2"/>
  <c r="K57" i="2"/>
  <c r="D57" i="1"/>
  <c r="A57" i="1"/>
  <c r="D57" i="2"/>
  <c r="C57" i="2"/>
  <c r="A57" i="2"/>
  <c r="K56" i="2"/>
  <c r="A56" i="2"/>
  <c r="K55" i="2"/>
  <c r="A55" i="2"/>
  <c r="J54" i="1"/>
  <c r="N54" i="2"/>
  <c r="H54" i="1" s="1"/>
  <c r="K54" i="2"/>
  <c r="C54" i="2"/>
  <c r="A54" i="2"/>
  <c r="N53" i="2"/>
  <c r="H53" i="1" s="1"/>
  <c r="K53" i="2"/>
  <c r="D53" i="2"/>
  <c r="A53" i="2"/>
  <c r="J52" i="1"/>
  <c r="K52" i="2"/>
  <c r="D52" i="1"/>
  <c r="C52" i="1"/>
  <c r="B52" i="1"/>
  <c r="D52" i="2"/>
  <c r="C52" i="2"/>
  <c r="A52" i="2"/>
  <c r="K51" i="2"/>
  <c r="D51" i="2"/>
  <c r="C51" i="2"/>
  <c r="A51" i="2"/>
  <c r="N50" i="2"/>
  <c r="H50" i="1" s="1"/>
  <c r="K50" i="2"/>
  <c r="C50" i="2"/>
  <c r="B50" i="2"/>
  <c r="A50" i="2"/>
  <c r="K49" i="2"/>
  <c r="L49" i="2"/>
  <c r="D49" i="2"/>
  <c r="C49" i="2"/>
  <c r="A49" i="2"/>
  <c r="J48" i="1"/>
  <c r="N48" i="2"/>
  <c r="K48" i="2"/>
  <c r="C48" i="1"/>
  <c r="D48" i="2"/>
  <c r="C48" i="2"/>
  <c r="B48" i="2"/>
  <c r="A48" i="2"/>
  <c r="J47" i="1"/>
  <c r="K47" i="2"/>
  <c r="C47" i="1"/>
  <c r="L47" i="2"/>
  <c r="D47" i="2"/>
  <c r="C47" i="2"/>
  <c r="A47" i="2"/>
  <c r="K46" i="2"/>
  <c r="A46" i="2"/>
  <c r="J45" i="1"/>
  <c r="K45" i="2"/>
  <c r="D45" i="2" s="1"/>
  <c r="A45" i="2"/>
  <c r="K44" i="2"/>
  <c r="A44" i="2"/>
  <c r="K43" i="2"/>
  <c r="D43" i="1"/>
  <c r="B43" i="1"/>
  <c r="D43" i="2"/>
  <c r="C43" i="2"/>
  <c r="A43" i="2"/>
  <c r="K42" i="2"/>
  <c r="D42" i="2"/>
  <c r="A42" i="2"/>
  <c r="K41" i="2"/>
  <c r="N41" i="2" s="1"/>
  <c r="H41" i="1" s="1"/>
  <c r="D41" i="1"/>
  <c r="A41" i="2"/>
  <c r="J40" i="1"/>
  <c r="K40" i="2"/>
  <c r="D40" i="1"/>
  <c r="B40" i="1"/>
  <c r="A40" i="2"/>
  <c r="J39" i="1"/>
  <c r="N39" i="2"/>
  <c r="H39" i="1" s="1"/>
  <c r="K39" i="2"/>
  <c r="D39" i="1"/>
  <c r="A39" i="1"/>
  <c r="D39" i="2"/>
  <c r="C39" i="2"/>
  <c r="A39" i="2"/>
  <c r="K38" i="2"/>
  <c r="D38" i="2"/>
  <c r="A38" i="2"/>
  <c r="N37" i="2"/>
  <c r="H37" i="1" s="1"/>
  <c r="K37" i="2"/>
  <c r="C37" i="2"/>
  <c r="A37" i="2"/>
  <c r="N36" i="2"/>
  <c r="K36" i="2"/>
  <c r="C36" i="1"/>
  <c r="D36" i="2"/>
  <c r="C36" i="2"/>
  <c r="A36" i="2"/>
  <c r="N35" i="2"/>
  <c r="K35" i="2"/>
  <c r="D35" i="2"/>
  <c r="C35" i="2"/>
  <c r="A35" i="2"/>
  <c r="K34" i="2"/>
  <c r="C34" i="2"/>
  <c r="A34" i="2"/>
  <c r="J33" i="1"/>
  <c r="N33" i="2"/>
  <c r="H33" i="1" s="1"/>
  <c r="K33" i="2"/>
  <c r="L33" i="2"/>
  <c r="D33" i="2"/>
  <c r="C33" i="2"/>
  <c r="A33" i="2"/>
  <c r="K32" i="2"/>
  <c r="D32" i="2"/>
  <c r="C32" i="2"/>
  <c r="A32" i="2"/>
  <c r="K31" i="2"/>
  <c r="N31" i="2" s="1"/>
  <c r="A31" i="2"/>
  <c r="K30" i="2"/>
  <c r="J30" i="1" s="1"/>
  <c r="B30" i="1"/>
  <c r="D30" i="2"/>
  <c r="A30" i="2"/>
  <c r="K29" i="2"/>
  <c r="B29" i="1"/>
  <c r="D29" i="2"/>
  <c r="A29" i="2"/>
  <c r="K28" i="2"/>
  <c r="C28" i="1"/>
  <c r="B28" i="1"/>
  <c r="A28" i="2"/>
  <c r="K27" i="2"/>
  <c r="L27" i="2"/>
  <c r="D27" i="2"/>
  <c r="A27" i="2"/>
  <c r="N26" i="2"/>
  <c r="K26" i="2"/>
  <c r="D26" i="2"/>
  <c r="A26" i="2"/>
  <c r="K25" i="2"/>
  <c r="B25" i="1"/>
  <c r="D25" i="2"/>
  <c r="A25" i="2"/>
  <c r="K24" i="2"/>
  <c r="C24" i="2" s="1"/>
  <c r="A24" i="2"/>
  <c r="J23" i="1"/>
  <c r="K23" i="2"/>
  <c r="C23" i="1"/>
  <c r="B23" i="1"/>
  <c r="D23" i="2"/>
  <c r="C23" i="2"/>
  <c r="A23" i="2"/>
  <c r="K22" i="2"/>
  <c r="A22" i="2"/>
  <c r="J21" i="1"/>
  <c r="N21" i="2"/>
  <c r="K21" i="2"/>
  <c r="D21" i="2"/>
  <c r="C21" i="2"/>
  <c r="A21" i="2"/>
  <c r="K20" i="2"/>
  <c r="A20" i="2"/>
  <c r="N19" i="2"/>
  <c r="H19" i="1" s="1"/>
  <c r="K19" i="2"/>
  <c r="D19" i="2"/>
  <c r="C19" i="2"/>
  <c r="A19" i="2"/>
  <c r="V18" i="2"/>
  <c r="K18" i="2"/>
  <c r="J18" i="1" s="1"/>
  <c r="D18" i="1"/>
  <c r="D18" i="2"/>
  <c r="C18" i="2"/>
  <c r="A18" i="2"/>
  <c r="K17" i="2"/>
  <c r="C17" i="1"/>
  <c r="B17" i="1"/>
  <c r="D17" i="2"/>
  <c r="A17" i="2"/>
  <c r="J16" i="1"/>
  <c r="K16" i="2"/>
  <c r="D16" i="1"/>
  <c r="C16" i="1"/>
  <c r="B16" i="1"/>
  <c r="A16" i="2"/>
  <c r="J15" i="1"/>
  <c r="N15" i="2"/>
  <c r="H15" i="1" s="1"/>
  <c r="K15" i="2"/>
  <c r="D15" i="1"/>
  <c r="C15" i="2"/>
  <c r="A15" i="2"/>
  <c r="T14" i="2"/>
  <c r="S14" i="2"/>
  <c r="N14" i="2"/>
  <c r="H14" i="1" s="1"/>
  <c r="K14" i="2"/>
  <c r="E14" i="1" s="1"/>
  <c r="D14" i="2"/>
  <c r="C14" i="2"/>
  <c r="A14" i="2"/>
  <c r="S13" i="2"/>
  <c r="T13" i="2" s="1"/>
  <c r="K13" i="2"/>
  <c r="D13" i="2"/>
  <c r="C13" i="2"/>
  <c r="A13" i="2"/>
  <c r="S12" i="2"/>
  <c r="T12" i="2" s="1"/>
  <c r="J12" i="1"/>
  <c r="N12" i="2"/>
  <c r="H12" i="1" s="1"/>
  <c r="K12" i="2"/>
  <c r="D12" i="2"/>
  <c r="C12" i="2"/>
  <c r="A12" i="2"/>
  <c r="S11" i="2"/>
  <c r="J11" i="1"/>
  <c r="N11" i="2"/>
  <c r="K11" i="2"/>
  <c r="D11" i="2"/>
  <c r="C11" i="2"/>
  <c r="A11" i="2"/>
  <c r="S10" i="2"/>
  <c r="N10" i="2"/>
  <c r="K10" i="2"/>
  <c r="D10" i="1"/>
  <c r="C10" i="1"/>
  <c r="D10" i="2"/>
  <c r="C10" i="2"/>
  <c r="A10" i="2"/>
  <c r="S9" i="2"/>
  <c r="J9" i="1"/>
  <c r="N9" i="2"/>
  <c r="H9" i="1" s="1"/>
  <c r="K9" i="2"/>
  <c r="D9" i="1"/>
  <c r="C9" i="2"/>
  <c r="A9" i="2"/>
  <c r="S8" i="2"/>
  <c r="N8" i="2"/>
  <c r="K8" i="2"/>
  <c r="E8" i="1" s="1"/>
  <c r="L8" i="2"/>
  <c r="D8" i="2"/>
  <c r="C8" i="2"/>
  <c r="A8" i="2"/>
  <c r="S7" i="2"/>
  <c r="K7" i="2"/>
  <c r="D7" i="2"/>
  <c r="C7" i="2"/>
  <c r="A7" i="2"/>
  <c r="S6" i="2"/>
  <c r="N6" i="2"/>
  <c r="K6" i="2"/>
  <c r="C6" i="1"/>
  <c r="D6" i="2"/>
  <c r="C6" i="2"/>
  <c r="B6" i="2"/>
  <c r="A6" i="2"/>
  <c r="S5" i="2"/>
  <c r="N5" i="2"/>
  <c r="K5" i="2"/>
  <c r="C5" i="1"/>
  <c r="D5" i="2"/>
  <c r="C5" i="2"/>
  <c r="A5" i="2"/>
  <c r="S4" i="2"/>
  <c r="T4" i="2" s="1"/>
  <c r="J4" i="1"/>
  <c r="N4" i="2"/>
  <c r="K4" i="2"/>
  <c r="D4" i="1"/>
  <c r="C4" i="1"/>
  <c r="D4" i="2"/>
  <c r="C4" i="2"/>
  <c r="A4" i="2"/>
  <c r="S3" i="2"/>
  <c r="T3" i="2" s="1"/>
  <c r="K3" i="2"/>
  <c r="A3" i="2"/>
  <c r="S2" i="2"/>
  <c r="K2" i="2"/>
  <c r="A2" i="2"/>
  <c r="E173" i="1"/>
  <c r="E172" i="1"/>
  <c r="H170" i="1"/>
  <c r="E170" i="1"/>
  <c r="E168" i="1"/>
  <c r="E167" i="1"/>
  <c r="E166" i="1"/>
  <c r="C166" i="1"/>
  <c r="B166" i="1"/>
  <c r="H164" i="1"/>
  <c r="E164" i="1"/>
  <c r="E163" i="1"/>
  <c r="E162" i="1"/>
  <c r="H161" i="1"/>
  <c r="E161" i="1"/>
  <c r="E160" i="1"/>
  <c r="E159" i="1"/>
  <c r="E157" i="1"/>
  <c r="E156" i="1"/>
  <c r="E155" i="1"/>
  <c r="E153" i="1"/>
  <c r="H152" i="1"/>
  <c r="E152" i="1"/>
  <c r="E151" i="1"/>
  <c r="E150" i="1"/>
  <c r="E149" i="1"/>
  <c r="E148" i="1"/>
  <c r="E147" i="1"/>
  <c r="E144" i="1"/>
  <c r="E143" i="1"/>
  <c r="E138" i="1"/>
  <c r="H137" i="1"/>
  <c r="E137" i="1"/>
  <c r="A137" i="1"/>
  <c r="E136" i="1"/>
  <c r="C136" i="1"/>
  <c r="E135" i="1"/>
  <c r="E133" i="1"/>
  <c r="H132" i="1"/>
  <c r="E132" i="1"/>
  <c r="B132" i="1"/>
  <c r="A132" i="1"/>
  <c r="E131" i="1"/>
  <c r="A131" i="1"/>
  <c r="E130" i="1"/>
  <c r="E129" i="1"/>
  <c r="E125" i="1"/>
  <c r="E124" i="1"/>
  <c r="E123" i="1"/>
  <c r="E121" i="1"/>
  <c r="H120" i="1"/>
  <c r="E120" i="1"/>
  <c r="E119" i="1"/>
  <c r="H117" i="1"/>
  <c r="E117" i="1"/>
  <c r="E116" i="1"/>
  <c r="E115" i="1"/>
  <c r="E114" i="1"/>
  <c r="E113" i="1"/>
  <c r="E112" i="1"/>
  <c r="E111" i="1"/>
  <c r="H110" i="1"/>
  <c r="E109" i="1"/>
  <c r="H108" i="1"/>
  <c r="H106" i="1"/>
  <c r="E106" i="1"/>
  <c r="E104" i="1"/>
  <c r="E103" i="1"/>
  <c r="E102" i="1"/>
  <c r="E101" i="1"/>
  <c r="E97" i="1"/>
  <c r="E95" i="1"/>
  <c r="E94" i="1"/>
  <c r="H93" i="1"/>
  <c r="E93" i="1"/>
  <c r="E89" i="1"/>
  <c r="E88" i="1"/>
  <c r="B88" i="1"/>
  <c r="H86" i="1"/>
  <c r="E85" i="1"/>
  <c r="E84" i="1"/>
  <c r="E81" i="1"/>
  <c r="E79" i="1"/>
  <c r="H77" i="1"/>
  <c r="E77" i="1"/>
  <c r="E75" i="1"/>
  <c r="E73" i="1"/>
  <c r="E72" i="1"/>
  <c r="E70" i="1"/>
  <c r="E69" i="1"/>
  <c r="E67" i="1"/>
  <c r="A67" i="1"/>
  <c r="E66" i="1"/>
  <c r="E65" i="1"/>
  <c r="E64" i="1"/>
  <c r="E63" i="1"/>
  <c r="E61" i="1"/>
  <c r="E60" i="1"/>
  <c r="E59" i="1"/>
  <c r="H57" i="1"/>
  <c r="E57" i="1"/>
  <c r="E55" i="1"/>
  <c r="E54" i="1"/>
  <c r="E52" i="1"/>
  <c r="E49" i="1"/>
  <c r="H48" i="1"/>
  <c r="E48" i="1"/>
  <c r="E47" i="1"/>
  <c r="E43" i="1"/>
  <c r="E42" i="1"/>
  <c r="E40" i="1"/>
  <c r="E39" i="1"/>
  <c r="E37" i="1"/>
  <c r="H36" i="1"/>
  <c r="E36" i="1"/>
  <c r="H35" i="1"/>
  <c r="E35" i="1"/>
  <c r="E34" i="1"/>
  <c r="E33" i="1"/>
  <c r="A33" i="1"/>
  <c r="H31" i="1"/>
  <c r="E31" i="1"/>
  <c r="E30" i="1"/>
  <c r="E29" i="1"/>
  <c r="H26" i="1"/>
  <c r="E25" i="1"/>
  <c r="E23" i="1"/>
  <c r="E22" i="1"/>
  <c r="H21" i="1"/>
  <c r="E21" i="1"/>
  <c r="E19" i="1"/>
  <c r="A19" i="1"/>
  <c r="E17" i="1"/>
  <c r="E16" i="1"/>
  <c r="E13" i="1"/>
  <c r="E12" i="1"/>
  <c r="H11" i="1"/>
  <c r="E11" i="1"/>
  <c r="H10" i="1"/>
  <c r="E10" i="1"/>
  <c r="E9" i="1"/>
  <c r="H8" i="1"/>
  <c r="E7" i="1"/>
  <c r="H6" i="1"/>
  <c r="E6" i="1"/>
  <c r="H5" i="1"/>
  <c r="E5" i="1"/>
  <c r="H4" i="1"/>
  <c r="E4" i="1"/>
  <c r="E3" i="1"/>
  <c r="J1" i="1"/>
  <c r="H1" i="1"/>
  <c r="G1" i="1"/>
  <c r="F1" i="1"/>
  <c r="E1" i="1"/>
  <c r="D1" i="1"/>
  <c r="C1" i="1"/>
  <c r="B1" i="1"/>
  <c r="A1" i="1"/>
  <c r="J118" i="1" l="1"/>
  <c r="J29" i="1"/>
  <c r="D117" i="1"/>
  <c r="D105" i="1"/>
  <c r="D104" i="1"/>
  <c r="D92" i="1"/>
  <c r="D86" i="1"/>
  <c r="D68" i="1"/>
  <c r="D56" i="1"/>
  <c r="D50" i="1"/>
  <c r="D32" i="1"/>
  <c r="D14" i="1"/>
  <c r="D157" i="1"/>
  <c r="D103" i="1"/>
  <c r="D97" i="1"/>
  <c r="D91" i="1"/>
  <c r="D73" i="1"/>
  <c r="D67" i="1"/>
  <c r="D61" i="1"/>
  <c r="D55" i="1"/>
  <c r="D49" i="1"/>
  <c r="D31" i="1"/>
  <c r="D13" i="1"/>
  <c r="D7" i="1"/>
  <c r="D19" i="1"/>
  <c r="C80" i="1"/>
  <c r="C138" i="1"/>
  <c r="C149" i="1"/>
  <c r="C173" i="1"/>
  <c r="B93" i="1"/>
  <c r="B92" i="1"/>
  <c r="B75" i="1"/>
  <c r="B48" i="1"/>
  <c r="B111" i="1"/>
  <c r="B66" i="1"/>
  <c r="B74" i="1"/>
  <c r="L136" i="2"/>
  <c r="L164" i="2"/>
  <c r="A4" i="1"/>
  <c r="A160" i="1"/>
  <c r="A133" i="1"/>
  <c r="L10" i="2"/>
  <c r="L152" i="2"/>
  <c r="A97" i="1"/>
  <c r="L148" i="2"/>
  <c r="L110" i="2"/>
  <c r="A149" i="1"/>
  <c r="A118" i="1"/>
  <c r="A139" i="1"/>
  <c r="A79" i="1"/>
  <c r="A115" i="1"/>
  <c r="L104" i="2"/>
  <c r="A121" i="1"/>
  <c r="L39" i="2"/>
  <c r="A49" i="1"/>
  <c r="A167" i="1"/>
  <c r="A173" i="1"/>
  <c r="A27" i="1"/>
  <c r="A38" i="1"/>
  <c r="A134" i="1"/>
  <c r="A163" i="1"/>
  <c r="L57" i="2"/>
  <c r="L93" i="2"/>
  <c r="A8" i="1"/>
  <c r="A47" i="1"/>
  <c r="A85" i="1"/>
  <c r="A91" i="1"/>
  <c r="A83" i="1"/>
  <c r="M127" i="2"/>
  <c r="J127" i="1"/>
  <c r="C127" i="2"/>
  <c r="C127" i="1"/>
  <c r="B127" i="1"/>
  <c r="D127" i="2"/>
  <c r="B127" i="2"/>
  <c r="D127" i="1"/>
  <c r="N127" i="2"/>
  <c r="H127" i="1" s="1"/>
  <c r="B165" i="1"/>
  <c r="N165" i="2"/>
  <c r="H165" i="1" s="1"/>
  <c r="B165" i="2"/>
  <c r="J165" i="1"/>
  <c r="M165" i="2"/>
  <c r="D165" i="1"/>
  <c r="C165" i="1"/>
  <c r="C165" i="2"/>
  <c r="E165" i="1"/>
  <c r="D22" i="1"/>
  <c r="B22" i="1"/>
  <c r="D22" i="2"/>
  <c r="C22" i="2"/>
  <c r="B22" i="2"/>
  <c r="J22" i="1"/>
  <c r="C22" i="1"/>
  <c r="N22" i="2"/>
  <c r="H22" i="1" s="1"/>
  <c r="M22" i="2"/>
  <c r="B161" i="2"/>
  <c r="B149" i="2"/>
  <c r="B116" i="2"/>
  <c r="B115" i="2"/>
  <c r="M2" i="2"/>
  <c r="E2" i="1"/>
  <c r="S18" i="2"/>
  <c r="M137" i="2"/>
  <c r="S24" i="2"/>
  <c r="S21" i="2"/>
  <c r="B137" i="2"/>
  <c r="M84" i="2"/>
  <c r="S35" i="2"/>
  <c r="B10" i="2"/>
  <c r="B4" i="2"/>
  <c r="D2" i="1"/>
  <c r="B117" i="2"/>
  <c r="S25" i="2"/>
  <c r="S20" i="2"/>
  <c r="B133" i="2"/>
  <c r="B111" i="2"/>
  <c r="M135" i="2"/>
  <c r="B106" i="2"/>
  <c r="B74" i="2"/>
  <c r="B47" i="2"/>
  <c r="B39" i="2"/>
  <c r="S36" i="2"/>
  <c r="B36" i="2"/>
  <c r="B33" i="2"/>
  <c r="M21" i="2"/>
  <c r="S19" i="2"/>
  <c r="B8" i="2"/>
  <c r="M117" i="2"/>
  <c r="B93" i="2"/>
  <c r="S32" i="2"/>
  <c r="S30" i="2"/>
  <c r="S29" i="2"/>
  <c r="S27" i="2"/>
  <c r="B12" i="2"/>
  <c r="B5" i="2"/>
  <c r="B2" i="1"/>
  <c r="B65" i="2"/>
  <c r="M12" i="2"/>
  <c r="M93" i="2"/>
  <c r="B37" i="2"/>
  <c r="S23" i="2"/>
  <c r="S22" i="2"/>
  <c r="B21" i="2"/>
  <c r="M110" i="2"/>
  <c r="M33" i="2"/>
  <c r="S26" i="2"/>
  <c r="B11" i="2"/>
  <c r="B112" i="2"/>
  <c r="D2" i="2"/>
  <c r="B66" i="2"/>
  <c r="M43" i="2"/>
  <c r="C2" i="2"/>
  <c r="B125" i="2"/>
  <c r="B123" i="2"/>
  <c r="B83" i="2"/>
  <c r="B173" i="2"/>
  <c r="B164" i="2"/>
  <c r="B129" i="2"/>
  <c r="B158" i="2"/>
  <c r="B132" i="2"/>
  <c r="B54" i="2"/>
  <c r="B170" i="2"/>
  <c r="B105" i="2"/>
  <c r="B89" i="2"/>
  <c r="B63" i="2"/>
  <c r="S34" i="2"/>
  <c r="B107" i="2"/>
  <c r="B84" i="2"/>
  <c r="M51" i="2"/>
  <c r="M52" i="2"/>
  <c r="B29" i="2"/>
  <c r="B18" i="2"/>
  <c r="B15" i="2"/>
  <c r="B9" i="2"/>
  <c r="J2" i="1"/>
  <c r="B92" i="2"/>
  <c r="M73" i="2"/>
  <c r="B121" i="2"/>
  <c r="B120" i="2"/>
  <c r="B75" i="2"/>
  <c r="B14" i="2"/>
  <c r="B2" i="2"/>
  <c r="B86" i="2"/>
  <c r="B68" i="2"/>
  <c r="B34" i="2"/>
  <c r="S31" i="2"/>
  <c r="B113" i="2"/>
  <c r="B98" i="2"/>
  <c r="B24" i="2"/>
  <c r="B19" i="2"/>
  <c r="M4" i="2"/>
  <c r="B102" i="2"/>
  <c r="S33" i="2"/>
  <c r="M11" i="2"/>
  <c r="B128" i="2"/>
  <c r="B56" i="2"/>
  <c r="M61" i="2"/>
  <c r="L64" i="2"/>
  <c r="A64" i="1"/>
  <c r="N2" i="2"/>
  <c r="H2" i="1" s="1"/>
  <c r="B60" i="1"/>
  <c r="B60" i="2"/>
  <c r="N60" i="2"/>
  <c r="H60" i="1" s="1"/>
  <c r="C60" i="2"/>
  <c r="J60" i="1"/>
  <c r="D60" i="2"/>
  <c r="D60" i="1"/>
  <c r="C60" i="1"/>
  <c r="S28" i="2"/>
  <c r="B141" i="1"/>
  <c r="N141" i="2"/>
  <c r="H141" i="1" s="1"/>
  <c r="B141" i="2"/>
  <c r="J141" i="1"/>
  <c r="C141" i="1"/>
  <c r="C141" i="2"/>
  <c r="D141" i="2"/>
  <c r="E141" i="1"/>
  <c r="D141" i="1"/>
  <c r="M144" i="2"/>
  <c r="J154" i="1"/>
  <c r="D154" i="2"/>
  <c r="N154" i="2"/>
  <c r="H154" i="1" s="1"/>
  <c r="B154" i="2"/>
  <c r="M154" i="2"/>
  <c r="D154" i="1"/>
  <c r="B154" i="1"/>
  <c r="C154" i="2"/>
  <c r="C154" i="1"/>
  <c r="E154" i="1"/>
  <c r="L30" i="2"/>
  <c r="A30" i="1"/>
  <c r="N46" i="2"/>
  <c r="H46" i="1" s="1"/>
  <c r="B46" i="2"/>
  <c r="D46" i="2"/>
  <c r="J46" i="1"/>
  <c r="C46" i="2"/>
  <c r="D46" i="1"/>
  <c r="E46" i="1"/>
  <c r="C46" i="1"/>
  <c r="B46" i="1"/>
  <c r="B27" i="2"/>
  <c r="B57" i="2"/>
  <c r="A58" i="1"/>
  <c r="L58" i="2"/>
  <c r="A82" i="1"/>
  <c r="L82" i="2"/>
  <c r="B108" i="2"/>
  <c r="L51" i="2"/>
  <c r="A51" i="1"/>
  <c r="B32" i="2"/>
  <c r="L88" i="2"/>
  <c r="A88" i="1"/>
  <c r="E127" i="1"/>
  <c r="B130" i="2"/>
  <c r="N20" i="2"/>
  <c r="H20" i="1" s="1"/>
  <c r="B20" i="2"/>
  <c r="E20" i="1"/>
  <c r="D20" i="2"/>
  <c r="C20" i="2"/>
  <c r="J20" i="1"/>
  <c r="C20" i="1"/>
  <c r="B20" i="1"/>
  <c r="D20" i="1"/>
  <c r="A40" i="1"/>
  <c r="L40" i="2"/>
  <c r="B96" i="1"/>
  <c r="B96" i="2"/>
  <c r="N96" i="2"/>
  <c r="H96" i="1" s="1"/>
  <c r="C96" i="2"/>
  <c r="E96" i="1"/>
  <c r="J96" i="1"/>
  <c r="C96" i="1"/>
  <c r="D96" i="2"/>
  <c r="D96" i="1"/>
  <c r="A130" i="1"/>
  <c r="L130" i="2"/>
  <c r="J145" i="1"/>
  <c r="D145" i="2"/>
  <c r="N145" i="2"/>
  <c r="H145" i="1" s="1"/>
  <c r="B145" i="2"/>
  <c r="M145" i="2"/>
  <c r="D145" i="1"/>
  <c r="C145" i="2"/>
  <c r="B145" i="1"/>
  <c r="E145" i="1"/>
  <c r="B171" i="1"/>
  <c r="N171" i="2"/>
  <c r="H171" i="1" s="1"/>
  <c r="B171" i="2"/>
  <c r="D171" i="1"/>
  <c r="D171" i="2"/>
  <c r="C171" i="1"/>
  <c r="J171" i="1"/>
  <c r="C171" i="2"/>
  <c r="C3" i="1"/>
  <c r="B3" i="1"/>
  <c r="D3" i="2"/>
  <c r="N3" i="2"/>
  <c r="H3" i="1" s="1"/>
  <c r="C3" i="2"/>
  <c r="D3" i="1"/>
  <c r="B3" i="2"/>
  <c r="A65" i="1"/>
  <c r="L65" i="2"/>
  <c r="B99" i="2"/>
  <c r="J169" i="1"/>
  <c r="D169" i="2"/>
  <c r="N169" i="2"/>
  <c r="H169" i="1" s="1"/>
  <c r="B169" i="2"/>
  <c r="D169" i="1"/>
  <c r="C169" i="1"/>
  <c r="B169" i="1"/>
  <c r="C169" i="2"/>
  <c r="E169" i="1"/>
  <c r="A143" i="1"/>
  <c r="M3" i="2"/>
  <c r="D44" i="1"/>
  <c r="E44" i="1"/>
  <c r="J44" i="1"/>
  <c r="N44" i="2"/>
  <c r="H44" i="1" s="1"/>
  <c r="B44" i="1"/>
  <c r="B44" i="2"/>
  <c r="M44" i="2"/>
  <c r="D44" i="2"/>
  <c r="C44" i="2"/>
  <c r="A48" i="1"/>
  <c r="L48" i="2"/>
  <c r="B72" i="1"/>
  <c r="C72" i="1"/>
  <c r="M72" i="2"/>
  <c r="D72" i="1"/>
  <c r="D72" i="2"/>
  <c r="B72" i="2"/>
  <c r="J72" i="1"/>
  <c r="D119" i="1"/>
  <c r="J119" i="1"/>
  <c r="C119" i="2"/>
  <c r="M119" i="2"/>
  <c r="N119" i="2"/>
  <c r="H119" i="1" s="1"/>
  <c r="C119" i="1"/>
  <c r="B119" i="1"/>
  <c r="D119" i="2"/>
  <c r="B119" i="2"/>
  <c r="N72" i="2"/>
  <c r="H72" i="1" s="1"/>
  <c r="D122" i="1"/>
  <c r="B122" i="1"/>
  <c r="C122" i="1"/>
  <c r="E122" i="1"/>
  <c r="D122" i="2"/>
  <c r="J122" i="1"/>
  <c r="N122" i="2"/>
  <c r="H122" i="1" s="1"/>
  <c r="B122" i="2"/>
  <c r="A17" i="1"/>
  <c r="L17" i="2"/>
  <c r="E171" i="1"/>
  <c r="J3" i="1"/>
  <c r="V19" i="2"/>
  <c r="L43" i="2"/>
  <c r="A43" i="1"/>
  <c r="L70" i="2"/>
  <c r="A70" i="1"/>
  <c r="B103" i="1"/>
  <c r="C103" i="1"/>
  <c r="J103" i="1"/>
  <c r="C103" i="2"/>
  <c r="B103" i="2"/>
  <c r="N103" i="2"/>
  <c r="H103" i="1" s="1"/>
  <c r="D103" i="2"/>
  <c r="N94" i="2"/>
  <c r="H94" i="1" s="1"/>
  <c r="B94" i="2"/>
  <c r="C94" i="1"/>
  <c r="D94" i="2"/>
  <c r="C94" i="2"/>
  <c r="D94" i="1"/>
  <c r="J94" i="1"/>
  <c r="B100" i="1"/>
  <c r="B100" i="2"/>
  <c r="D100" i="2"/>
  <c r="C100" i="2"/>
  <c r="C100" i="1"/>
  <c r="J100" i="1"/>
  <c r="N100" i="2"/>
  <c r="H100" i="1" s="1"/>
  <c r="E100" i="1"/>
  <c r="M100" i="2"/>
  <c r="A42" i="1"/>
  <c r="L42" i="2"/>
  <c r="A55" i="1"/>
  <c r="L55" i="2"/>
  <c r="C126" i="1"/>
  <c r="C126" i="2"/>
  <c r="M126" i="2"/>
  <c r="N126" i="2"/>
  <c r="H126" i="1" s="1"/>
  <c r="D126" i="1"/>
  <c r="B126" i="2"/>
  <c r="J126" i="1"/>
  <c r="D126" i="2"/>
  <c r="B126" i="1"/>
  <c r="L36" i="2"/>
  <c r="A36" i="1"/>
  <c r="D53" i="1"/>
  <c r="C53" i="1"/>
  <c r="E53" i="1"/>
  <c r="B53" i="1"/>
  <c r="M53" i="2"/>
  <c r="C53" i="2"/>
  <c r="B53" i="2"/>
  <c r="N58" i="2"/>
  <c r="H58" i="1" s="1"/>
  <c r="B58" i="2"/>
  <c r="C58" i="1"/>
  <c r="D58" i="2"/>
  <c r="C58" i="2"/>
  <c r="E58" i="1"/>
  <c r="B58" i="1"/>
  <c r="J58" i="1"/>
  <c r="D71" i="1"/>
  <c r="N71" i="2"/>
  <c r="H71" i="1" s="1"/>
  <c r="C71" i="1"/>
  <c r="B71" i="1"/>
  <c r="C71" i="2"/>
  <c r="E71" i="1"/>
  <c r="J71" i="1"/>
  <c r="M71" i="2"/>
  <c r="B71" i="2"/>
  <c r="D95" i="2"/>
  <c r="D95" i="1"/>
  <c r="C95" i="2"/>
  <c r="B95" i="2"/>
  <c r="J95" i="1"/>
  <c r="C95" i="1"/>
  <c r="B95" i="1"/>
  <c r="N95" i="2"/>
  <c r="H95" i="1" s="1"/>
  <c r="C124" i="1"/>
  <c r="C124" i="2"/>
  <c r="N124" i="2"/>
  <c r="H124" i="1" s="1"/>
  <c r="B124" i="1"/>
  <c r="D124" i="2"/>
  <c r="B124" i="2"/>
  <c r="C145" i="1"/>
  <c r="L14" i="2"/>
  <c r="A14" i="1"/>
  <c r="B51" i="1"/>
  <c r="B51" i="2"/>
  <c r="N51" i="2"/>
  <c r="H51" i="1" s="1"/>
  <c r="D51" i="1"/>
  <c r="C51" i="1"/>
  <c r="E51" i="1"/>
  <c r="J51" i="1"/>
  <c r="D62" i="1"/>
  <c r="E62" i="1"/>
  <c r="J62" i="1"/>
  <c r="N62" i="2"/>
  <c r="H62" i="1" s="1"/>
  <c r="M62" i="2"/>
  <c r="B62" i="1"/>
  <c r="C62" i="2"/>
  <c r="D62" i="2"/>
  <c r="B62" i="2"/>
  <c r="A87" i="1"/>
  <c r="L87" i="2"/>
  <c r="B90" i="1"/>
  <c r="C90" i="1"/>
  <c r="M90" i="2"/>
  <c r="D90" i="1"/>
  <c r="D90" i="2"/>
  <c r="E90" i="1"/>
  <c r="C90" i="2"/>
  <c r="B90" i="2"/>
  <c r="D27" i="1"/>
  <c r="B27" i="1"/>
  <c r="C27" i="1"/>
  <c r="C27" i="2"/>
  <c r="N27" i="2"/>
  <c r="H27" i="1" s="1"/>
  <c r="J27" i="1"/>
  <c r="E27" i="1"/>
  <c r="D59" i="2"/>
  <c r="C59" i="2"/>
  <c r="J59" i="1"/>
  <c r="B59" i="2"/>
  <c r="D59" i="1"/>
  <c r="N59" i="2"/>
  <c r="H59" i="1" s="1"/>
  <c r="D128" i="1"/>
  <c r="M128" i="2"/>
  <c r="N128" i="2"/>
  <c r="H128" i="1" s="1"/>
  <c r="C128" i="1"/>
  <c r="E128" i="1"/>
  <c r="B128" i="1"/>
  <c r="J128" i="1"/>
  <c r="D128" i="2"/>
  <c r="C128" i="2"/>
  <c r="J139" i="1"/>
  <c r="D139" i="2"/>
  <c r="N139" i="2"/>
  <c r="H139" i="1" s="1"/>
  <c r="B139" i="2"/>
  <c r="D139" i="1"/>
  <c r="C139" i="2"/>
  <c r="C139" i="1"/>
  <c r="B139" i="1"/>
  <c r="E139" i="1"/>
  <c r="L161" i="2"/>
  <c r="A161" i="1"/>
  <c r="L23" i="2"/>
  <c r="A23" i="1"/>
  <c r="B24" i="1"/>
  <c r="D24" i="1"/>
  <c r="C24" i="1"/>
  <c r="D24" i="2"/>
  <c r="N24" i="2"/>
  <c r="H24" i="1" s="1"/>
  <c r="J24" i="1"/>
  <c r="E24" i="1"/>
  <c r="L32" i="2"/>
  <c r="A32" i="1"/>
  <c r="N82" i="2"/>
  <c r="H82" i="1" s="1"/>
  <c r="B82" i="2"/>
  <c r="D82" i="2"/>
  <c r="J82" i="1"/>
  <c r="C82" i="2"/>
  <c r="B82" i="1"/>
  <c r="M82" i="2"/>
  <c r="D82" i="1"/>
  <c r="N90" i="2"/>
  <c r="H90" i="1" s="1"/>
  <c r="L101" i="2"/>
  <c r="A101" i="1"/>
  <c r="A29" i="1"/>
  <c r="L29" i="2"/>
  <c r="J90" i="1"/>
  <c r="N76" i="2"/>
  <c r="H76" i="1" s="1"/>
  <c r="B76" i="2"/>
  <c r="C76" i="1"/>
  <c r="D76" i="2"/>
  <c r="C76" i="2"/>
  <c r="J76" i="1"/>
  <c r="E76" i="1"/>
  <c r="B78" i="1"/>
  <c r="B78" i="2"/>
  <c r="N78" i="2"/>
  <c r="H78" i="1" s="1"/>
  <c r="C78" i="2"/>
  <c r="J78" i="1"/>
  <c r="C78" i="1"/>
  <c r="D78" i="2"/>
  <c r="E78" i="1"/>
  <c r="B99" i="1"/>
  <c r="C99" i="1"/>
  <c r="D99" i="2"/>
  <c r="N99" i="2"/>
  <c r="H99" i="1" s="1"/>
  <c r="M99" i="2"/>
  <c r="E99" i="1"/>
  <c r="J99" i="1"/>
  <c r="L151" i="2"/>
  <c r="A151" i="1"/>
  <c r="L172" i="2"/>
  <c r="A172" i="1"/>
  <c r="B42" i="1"/>
  <c r="B42" i="2"/>
  <c r="N42" i="2"/>
  <c r="H42" i="1" s="1"/>
  <c r="C42" i="2"/>
  <c r="J42" i="1"/>
  <c r="N56" i="2"/>
  <c r="H56" i="1" s="1"/>
  <c r="E56" i="1"/>
  <c r="B56" i="1"/>
  <c r="D56" i="2"/>
  <c r="L73" i="2"/>
  <c r="A73" i="1"/>
  <c r="N64" i="2"/>
  <c r="H64" i="1" s="1"/>
  <c r="B64" i="2"/>
  <c r="D64" i="2"/>
  <c r="J64" i="1"/>
  <c r="C64" i="2"/>
  <c r="B64" i="1"/>
  <c r="E118" i="1"/>
  <c r="J123" i="1"/>
  <c r="C123" i="2"/>
  <c r="B123" i="1"/>
  <c r="C123" i="1"/>
  <c r="D123" i="1"/>
  <c r="J25" i="1"/>
  <c r="D25" i="1"/>
  <c r="C25" i="2"/>
  <c r="B25" i="2"/>
  <c r="B130" i="1"/>
  <c r="D130" i="1"/>
  <c r="D130" i="2"/>
  <c r="C130" i="2"/>
  <c r="J130" i="1"/>
  <c r="D140" i="1"/>
  <c r="B140" i="1"/>
  <c r="C140" i="1"/>
  <c r="B140" i="2"/>
  <c r="C140" i="2"/>
  <c r="E140" i="1"/>
  <c r="J140" i="1"/>
  <c r="D140" i="2"/>
  <c r="D143" i="1"/>
  <c r="B143" i="1"/>
  <c r="B143" i="2"/>
  <c r="J143" i="1"/>
  <c r="C143" i="2"/>
  <c r="D143" i="2"/>
  <c r="J163" i="1"/>
  <c r="D163" i="2"/>
  <c r="N163" i="2"/>
  <c r="H163" i="1" s="1"/>
  <c r="B163" i="2"/>
  <c r="D163" i="1"/>
  <c r="C163" i="2"/>
  <c r="B163" i="1"/>
  <c r="A113" i="1"/>
  <c r="B81" i="1"/>
  <c r="C81" i="1"/>
  <c r="D81" i="2"/>
  <c r="N81" i="2"/>
  <c r="H81" i="1" s="1"/>
  <c r="M81" i="2"/>
  <c r="E18" i="1"/>
  <c r="J28" i="1"/>
  <c r="D28" i="2"/>
  <c r="B28" i="2"/>
  <c r="N28" i="2"/>
  <c r="H28" i="1" s="1"/>
  <c r="C28" i="2"/>
  <c r="E28" i="1"/>
  <c r="M31" i="2"/>
  <c r="J38" i="1"/>
  <c r="C38" i="2"/>
  <c r="E38" i="1"/>
  <c r="B38" i="2"/>
  <c r="C38" i="1"/>
  <c r="B38" i="1"/>
  <c r="N55" i="2"/>
  <c r="H55" i="1" s="1"/>
  <c r="B55" i="2"/>
  <c r="D55" i="2"/>
  <c r="J55" i="1"/>
  <c r="C55" i="2"/>
  <c r="B55" i="1"/>
  <c r="C55" i="1"/>
  <c r="A84" i="1"/>
  <c r="L84" i="2"/>
  <c r="N91" i="2"/>
  <c r="H91" i="1" s="1"/>
  <c r="B91" i="2"/>
  <c r="D91" i="2"/>
  <c r="J91" i="1"/>
  <c r="C91" i="2"/>
  <c r="E91" i="1"/>
  <c r="C91" i="1"/>
  <c r="B91" i="1"/>
  <c r="D98" i="1"/>
  <c r="E98" i="1"/>
  <c r="J98" i="1"/>
  <c r="N98" i="2"/>
  <c r="H98" i="1" s="1"/>
  <c r="T5" i="2"/>
  <c r="M14" i="2" s="1"/>
  <c r="B7" i="1"/>
  <c r="J7" i="1"/>
  <c r="B7" i="2"/>
  <c r="N7" i="2"/>
  <c r="H7" i="1" s="1"/>
  <c r="B15" i="1"/>
  <c r="E15" i="1"/>
  <c r="C15" i="1"/>
  <c r="D15" i="2"/>
  <c r="N16" i="2"/>
  <c r="H16" i="1" s="1"/>
  <c r="B16" i="2"/>
  <c r="D16" i="2"/>
  <c r="C16" i="2"/>
  <c r="N25" i="2"/>
  <c r="H25" i="1" s="1"/>
  <c r="N32" i="2"/>
  <c r="H32" i="1" s="1"/>
  <c r="E32" i="1"/>
  <c r="M32" i="2"/>
  <c r="J32" i="1"/>
  <c r="J34" i="1"/>
  <c r="D34" i="2"/>
  <c r="C34" i="1"/>
  <c r="B34" i="1"/>
  <c r="B35" i="1"/>
  <c r="B35" i="2"/>
  <c r="J35" i="1"/>
  <c r="C45" i="2"/>
  <c r="J56" i="1"/>
  <c r="L61" i="2"/>
  <c r="A61" i="1"/>
  <c r="B63" i="1"/>
  <c r="C63" i="1"/>
  <c r="D63" i="2"/>
  <c r="N63" i="2"/>
  <c r="H63" i="1" s="1"/>
  <c r="M63" i="2"/>
  <c r="B69" i="1"/>
  <c r="B69" i="2"/>
  <c r="N69" i="2"/>
  <c r="H69" i="1" s="1"/>
  <c r="J69" i="1"/>
  <c r="D69" i="1"/>
  <c r="J81" i="1"/>
  <c r="M91" i="2"/>
  <c r="D158" i="1"/>
  <c r="B158" i="1"/>
  <c r="C158" i="2"/>
  <c r="J158" i="1"/>
  <c r="E158" i="1"/>
  <c r="D158" i="2"/>
  <c r="J31" i="1"/>
  <c r="D31" i="2"/>
  <c r="C31" i="1"/>
  <c r="B31" i="2"/>
  <c r="C31" i="2"/>
  <c r="D41" i="2"/>
  <c r="C41" i="2"/>
  <c r="B41" i="2"/>
  <c r="J41" i="1"/>
  <c r="D102" i="1"/>
  <c r="N102" i="2"/>
  <c r="H102" i="1" s="1"/>
  <c r="J102" i="1"/>
  <c r="M102" i="2"/>
  <c r="D107" i="1"/>
  <c r="J107" i="1"/>
  <c r="C107" i="2"/>
  <c r="D107" i="2"/>
  <c r="B107" i="1"/>
  <c r="N107" i="2"/>
  <c r="H107" i="1" s="1"/>
  <c r="C114" i="1"/>
  <c r="C114" i="2"/>
  <c r="N114" i="2"/>
  <c r="H114" i="1" s="1"/>
  <c r="B114" i="2"/>
  <c r="J114" i="1"/>
  <c r="M118" i="2"/>
  <c r="B118" i="1"/>
  <c r="N118" i="2"/>
  <c r="H118" i="1" s="1"/>
  <c r="D118" i="1"/>
  <c r="C118" i="2"/>
  <c r="B118" i="2"/>
  <c r="D17" i="1"/>
  <c r="C17" i="2"/>
  <c r="J17" i="1"/>
  <c r="B17" i="2"/>
  <c r="B18" i="1"/>
  <c r="N18" i="2"/>
  <c r="H18" i="1" s="1"/>
  <c r="D29" i="1"/>
  <c r="C29" i="1"/>
  <c r="N29" i="2"/>
  <c r="H29" i="1" s="1"/>
  <c r="B30" i="2"/>
  <c r="N30" i="2"/>
  <c r="H30" i="1" s="1"/>
  <c r="D30" i="1"/>
  <c r="C30" i="1"/>
  <c r="B87" i="1"/>
  <c r="B87" i="2"/>
  <c r="N87" i="2"/>
  <c r="H87" i="1" s="1"/>
  <c r="J87" i="1"/>
  <c r="E87" i="1"/>
  <c r="D87" i="1"/>
  <c r="A26" i="1"/>
  <c r="E107" i="1"/>
  <c r="B13" i="1"/>
  <c r="J13" i="1"/>
  <c r="B13" i="2"/>
  <c r="N13" i="2"/>
  <c r="H13" i="1" s="1"/>
  <c r="N40" i="2"/>
  <c r="H40" i="1" s="1"/>
  <c r="B40" i="2"/>
  <c r="C40" i="1"/>
  <c r="D40" i="2"/>
  <c r="C40" i="2"/>
  <c r="M41" i="2"/>
  <c r="M42" i="2"/>
  <c r="B45" i="2"/>
  <c r="E41" i="1"/>
  <c r="B9" i="1"/>
  <c r="C9" i="1"/>
  <c r="D9" i="2"/>
  <c r="M13" i="2"/>
  <c r="N17" i="2"/>
  <c r="H17" i="1" s="1"/>
  <c r="N34" i="2"/>
  <c r="H34" i="1" s="1"/>
  <c r="J37" i="1"/>
  <c r="D37" i="2"/>
  <c r="B37" i="1"/>
  <c r="D37" i="1"/>
  <c r="C37" i="1"/>
  <c r="N38" i="2"/>
  <c r="H38" i="1" s="1"/>
  <c r="L52" i="2"/>
  <c r="A52" i="1"/>
  <c r="B54" i="1"/>
  <c r="C54" i="1"/>
  <c r="D54" i="1"/>
  <c r="D54" i="2"/>
  <c r="A66" i="1"/>
  <c r="L66" i="2"/>
  <c r="L69" i="2"/>
  <c r="N73" i="2"/>
  <c r="H73" i="1" s="1"/>
  <c r="B73" i="2"/>
  <c r="D73" i="2"/>
  <c r="J73" i="1"/>
  <c r="C73" i="2"/>
  <c r="C73" i="1"/>
  <c r="B73" i="1"/>
  <c r="D80" i="1"/>
  <c r="E80" i="1"/>
  <c r="J80" i="1"/>
  <c r="N80" i="2"/>
  <c r="H80" i="1" s="1"/>
  <c r="N101" i="2"/>
  <c r="H101" i="1" s="1"/>
  <c r="B101" i="2"/>
  <c r="C101" i="2"/>
  <c r="J101" i="1"/>
  <c r="B101" i="1"/>
  <c r="M101" i="2"/>
  <c r="N105" i="2"/>
  <c r="H105" i="1" s="1"/>
  <c r="C105" i="1"/>
  <c r="J105" i="1"/>
  <c r="E105" i="1"/>
  <c r="M109" i="2"/>
  <c r="D109" i="1"/>
  <c r="C109" i="2"/>
  <c r="B109" i="2"/>
  <c r="D109" i="2"/>
  <c r="N123" i="2"/>
  <c r="H123" i="1" s="1"/>
  <c r="B138" i="1"/>
  <c r="N138" i="2"/>
  <c r="H138" i="1" s="1"/>
  <c r="B138" i="2"/>
  <c r="M138" i="2"/>
  <c r="D138" i="1"/>
  <c r="D138" i="2"/>
  <c r="C29" i="2"/>
  <c r="C30" i="2"/>
  <c r="B41" i="1"/>
  <c r="C42" i="1"/>
  <c r="B45" i="1"/>
  <c r="C45" i="1"/>
  <c r="N45" i="2"/>
  <c r="H45" i="1" s="1"/>
  <c r="E45" i="1"/>
  <c r="C56" i="2"/>
  <c r="C64" i="1"/>
  <c r="D77" i="2"/>
  <c r="D77" i="1"/>
  <c r="C77" i="2"/>
  <c r="B77" i="2"/>
  <c r="J77" i="1"/>
  <c r="B81" i="2"/>
  <c r="D89" i="1"/>
  <c r="N89" i="2"/>
  <c r="H89" i="1" s="1"/>
  <c r="C89" i="1"/>
  <c r="B89" i="1"/>
  <c r="D102" i="2"/>
  <c r="M108" i="2"/>
  <c r="D108" i="2"/>
  <c r="C108" i="2"/>
  <c r="D108" i="1"/>
  <c r="E108" i="1"/>
  <c r="J108" i="1"/>
  <c r="D114" i="2"/>
  <c r="J142" i="1"/>
  <c r="D142" i="2"/>
  <c r="N142" i="2"/>
  <c r="H142" i="1" s="1"/>
  <c r="B142" i="2"/>
  <c r="D142" i="1"/>
  <c r="C142" i="1"/>
  <c r="B142" i="1"/>
  <c r="E142" i="1"/>
  <c r="C142" i="2"/>
  <c r="L6" i="2"/>
  <c r="A6" i="1"/>
  <c r="L12" i="2"/>
  <c r="A12" i="1"/>
  <c r="N47" i="2"/>
  <c r="H47" i="1" s="1"/>
  <c r="D74" i="2"/>
  <c r="N83" i="2"/>
  <c r="H83" i="1" s="1"/>
  <c r="M83" i="2"/>
  <c r="N67" i="2"/>
  <c r="H67" i="1" s="1"/>
  <c r="B67" i="2"/>
  <c r="C67" i="1"/>
  <c r="E68" i="1"/>
  <c r="D68" i="2"/>
  <c r="N85" i="2"/>
  <c r="H85" i="1" s="1"/>
  <c r="B85" i="2"/>
  <c r="C85" i="1"/>
  <c r="E86" i="1"/>
  <c r="D86" i="2"/>
  <c r="D110" i="2"/>
  <c r="D111" i="2"/>
  <c r="B112" i="1"/>
  <c r="D125" i="1"/>
  <c r="C125" i="1"/>
  <c r="B125" i="1"/>
  <c r="N23" i="2"/>
  <c r="H23" i="1" s="1"/>
  <c r="B23" i="2"/>
  <c r="M23" i="2"/>
  <c r="J26" i="1"/>
  <c r="C26" i="2"/>
  <c r="E26" i="1"/>
  <c r="B26" i="2"/>
  <c r="N65" i="2"/>
  <c r="H65" i="1" s="1"/>
  <c r="D92" i="2"/>
  <c r="C129" i="1"/>
  <c r="D129" i="1"/>
  <c r="B168" i="1"/>
  <c r="N168" i="2"/>
  <c r="H168" i="1" s="1"/>
  <c r="B168" i="2"/>
  <c r="C168" i="2"/>
  <c r="D168" i="1"/>
  <c r="D168" i="2"/>
  <c r="C168" i="1"/>
  <c r="E83" i="1"/>
  <c r="B5" i="1"/>
  <c r="B11" i="1"/>
  <c r="B21" i="1"/>
  <c r="N49" i="2"/>
  <c r="H49" i="1" s="1"/>
  <c r="B49" i="2"/>
  <c r="C49" i="1"/>
  <c r="E50" i="1"/>
  <c r="D50" i="2"/>
  <c r="D146" i="1"/>
  <c r="B146" i="1"/>
  <c r="C146" i="2"/>
  <c r="D146" i="2"/>
  <c r="J146" i="1"/>
  <c r="C146" i="1"/>
  <c r="E146" i="1"/>
  <c r="B146" i="2"/>
  <c r="D155" i="1"/>
  <c r="B155" i="1"/>
  <c r="B155" i="2"/>
  <c r="J155" i="1"/>
  <c r="N155" i="2"/>
  <c r="H155" i="1" s="1"/>
  <c r="C33" i="1"/>
  <c r="B33" i="1"/>
  <c r="D113" i="1"/>
  <c r="D113" i="2"/>
  <c r="N113" i="2"/>
  <c r="H113" i="1" s="1"/>
  <c r="N129" i="2"/>
  <c r="H129" i="1" s="1"/>
  <c r="D134" i="1"/>
  <c r="B134" i="1"/>
  <c r="C134" i="1"/>
  <c r="D134" i="2"/>
  <c r="B134" i="2"/>
  <c r="N134" i="2"/>
  <c r="H134" i="1" s="1"/>
  <c r="E134" i="1"/>
  <c r="M146" i="2"/>
  <c r="J148" i="1"/>
  <c r="D148" i="2"/>
  <c r="N148" i="2"/>
  <c r="H148" i="1" s="1"/>
  <c r="B148" i="2"/>
  <c r="B148" i="1"/>
  <c r="C148" i="2"/>
  <c r="D148" i="1"/>
  <c r="B153" i="1"/>
  <c r="N153" i="2"/>
  <c r="H153" i="1" s="1"/>
  <c r="B153" i="2"/>
  <c r="J153" i="1"/>
  <c r="C153" i="1"/>
  <c r="D153" i="2"/>
  <c r="M155" i="2"/>
  <c r="J157" i="1"/>
  <c r="D157" i="2"/>
  <c r="N157" i="2"/>
  <c r="H157" i="1" s="1"/>
  <c r="B157" i="2"/>
  <c r="M157" i="2"/>
  <c r="C157" i="2"/>
  <c r="C157" i="1"/>
  <c r="N74" i="2"/>
  <c r="H74" i="1" s="1"/>
  <c r="E74" i="1"/>
  <c r="N92" i="2"/>
  <c r="H92" i="1" s="1"/>
  <c r="E92" i="1"/>
  <c r="M92" i="2"/>
  <c r="D110" i="1"/>
  <c r="B110" i="1"/>
  <c r="C110" i="2"/>
  <c r="B110" i="2"/>
  <c r="E110" i="1"/>
  <c r="J110" i="1"/>
  <c r="J111" i="1"/>
  <c r="C111" i="2"/>
  <c r="C111" i="1"/>
  <c r="N111" i="2"/>
  <c r="H111" i="1" s="1"/>
  <c r="N112" i="2"/>
  <c r="H112" i="1" s="1"/>
  <c r="J112" i="1"/>
  <c r="B135" i="1"/>
  <c r="N135" i="2"/>
  <c r="H135" i="1" s="1"/>
  <c r="B135" i="2"/>
  <c r="D135" i="1"/>
  <c r="D135" i="2"/>
  <c r="C135" i="1"/>
  <c r="J135" i="1"/>
  <c r="B150" i="1"/>
  <c r="N150" i="2"/>
  <c r="H150" i="1" s="1"/>
  <c r="B150" i="2"/>
  <c r="D150" i="2"/>
  <c r="J150" i="1"/>
  <c r="N43" i="2"/>
  <c r="H43" i="1" s="1"/>
  <c r="B43" i="2"/>
  <c r="N52" i="2"/>
  <c r="H52" i="1" s="1"/>
  <c r="B52" i="2"/>
  <c r="N61" i="2"/>
  <c r="H61" i="1" s="1"/>
  <c r="B61" i="2"/>
  <c r="N70" i="2"/>
  <c r="H70" i="1" s="1"/>
  <c r="B70" i="2"/>
  <c r="N79" i="2"/>
  <c r="H79" i="1" s="1"/>
  <c r="B79" i="2"/>
  <c r="N88" i="2"/>
  <c r="H88" i="1" s="1"/>
  <c r="B88" i="2"/>
  <c r="N97" i="2"/>
  <c r="H97" i="1" s="1"/>
  <c r="B97" i="2"/>
  <c r="J115" i="1"/>
  <c r="C115" i="2"/>
  <c r="C115" i="1"/>
  <c r="D116" i="1"/>
  <c r="C117" i="2"/>
  <c r="D121" i="2"/>
  <c r="B144" i="1"/>
  <c r="N144" i="2"/>
  <c r="H144" i="1" s="1"/>
  <c r="B144" i="2"/>
  <c r="C144" i="2"/>
  <c r="D144" i="1"/>
  <c r="J144" i="1"/>
  <c r="D167" i="1"/>
  <c r="B167" i="1"/>
  <c r="B167" i="2"/>
  <c r="J167" i="1"/>
  <c r="C167" i="2"/>
  <c r="N104" i="2"/>
  <c r="H104" i="1" s="1"/>
  <c r="B104" i="2"/>
  <c r="D104" i="2"/>
  <c r="D131" i="1"/>
  <c r="J131" i="1"/>
  <c r="C131" i="2"/>
  <c r="C131" i="1"/>
  <c r="B131" i="2"/>
  <c r="D121" i="1"/>
  <c r="N121" i="2"/>
  <c r="H121" i="1" s="1"/>
  <c r="J151" i="1"/>
  <c r="D151" i="2"/>
  <c r="N151" i="2"/>
  <c r="H151" i="1" s="1"/>
  <c r="B151" i="2"/>
  <c r="D151" i="1"/>
  <c r="B151" i="1"/>
  <c r="B159" i="1"/>
  <c r="N159" i="2"/>
  <c r="H159" i="1" s="1"/>
  <c r="B159" i="2"/>
  <c r="D159" i="1"/>
  <c r="D159" i="2"/>
  <c r="C159" i="1"/>
  <c r="B162" i="1"/>
  <c r="N162" i="2"/>
  <c r="H162" i="1" s="1"/>
  <c r="B162" i="2"/>
  <c r="D162" i="2"/>
  <c r="J162" i="1"/>
  <c r="D164" i="1"/>
  <c r="B164" i="1"/>
  <c r="M164" i="2"/>
  <c r="J164" i="1"/>
  <c r="C164" i="1"/>
  <c r="D164" i="2"/>
  <c r="C164" i="2"/>
  <c r="J166" i="1"/>
  <c r="D166" i="2"/>
  <c r="N166" i="2"/>
  <c r="H166" i="1" s="1"/>
  <c r="B166" i="2"/>
  <c r="M166" i="2"/>
  <c r="D170" i="1"/>
  <c r="B170" i="1"/>
  <c r="C170" i="2"/>
  <c r="D133" i="1"/>
  <c r="C133" i="1"/>
  <c r="B147" i="1"/>
  <c r="N147" i="2"/>
  <c r="H147" i="1" s="1"/>
  <c r="B147" i="2"/>
  <c r="D147" i="1"/>
  <c r="D147" i="2"/>
  <c r="D152" i="1"/>
  <c r="B152" i="1"/>
  <c r="B156" i="1"/>
  <c r="N156" i="2"/>
  <c r="H156" i="1" s="1"/>
  <c r="B156" i="2"/>
  <c r="C156" i="2"/>
  <c r="B106" i="1"/>
  <c r="N133" i="2"/>
  <c r="H133" i="1" s="1"/>
  <c r="M147" i="2"/>
  <c r="J152" i="1"/>
  <c r="M156" i="2"/>
  <c r="J160" i="1"/>
  <c r="D160" i="2"/>
  <c r="N160" i="2"/>
  <c r="H160" i="1" s="1"/>
  <c r="B160" i="2"/>
  <c r="B160" i="1"/>
  <c r="J136" i="1"/>
  <c r="D136" i="2"/>
  <c r="N136" i="2"/>
  <c r="H136" i="1" s="1"/>
  <c r="B136" i="2"/>
  <c r="M136" i="2"/>
  <c r="B136" i="1"/>
  <c r="B152" i="2"/>
  <c r="J172" i="1"/>
  <c r="D172" i="2"/>
  <c r="N172" i="2"/>
  <c r="H172" i="1" s="1"/>
  <c r="B172" i="2"/>
  <c r="B172" i="1"/>
  <c r="D137" i="1"/>
  <c r="B137" i="1"/>
  <c r="D149" i="1"/>
  <c r="B149" i="1"/>
  <c r="D161" i="1"/>
  <c r="B161" i="1"/>
  <c r="D173" i="1"/>
  <c r="B173" i="1"/>
  <c r="O14" i="2" l="1"/>
  <c r="O164" i="2"/>
  <c r="S14" i="4"/>
  <c r="R14" i="4"/>
  <c r="F14" i="4"/>
  <c r="L13" i="4"/>
  <c r="R12" i="4"/>
  <c r="F12" i="4"/>
  <c r="L11" i="4"/>
  <c r="R10" i="4"/>
  <c r="F10" i="4"/>
  <c r="L9" i="4"/>
  <c r="R8" i="4"/>
  <c r="F8" i="4"/>
  <c r="L7" i="4"/>
  <c r="R6" i="4"/>
  <c r="F6" i="4"/>
  <c r="L5" i="4"/>
  <c r="R4" i="4"/>
  <c r="F4" i="4"/>
  <c r="Q14" i="4"/>
  <c r="E14" i="4"/>
  <c r="K13" i="4"/>
  <c r="Q12" i="4"/>
  <c r="E12" i="4"/>
  <c r="K11" i="4"/>
  <c r="Q10" i="4"/>
  <c r="E10" i="4"/>
  <c r="K9" i="4"/>
  <c r="Q8" i="4"/>
  <c r="E8" i="4"/>
  <c r="K7" i="4"/>
  <c r="Q6" i="4"/>
  <c r="E6" i="4"/>
  <c r="K5" i="4"/>
  <c r="Q4" i="4"/>
  <c r="E4" i="4"/>
  <c r="P14" i="4"/>
  <c r="D14" i="4"/>
  <c r="J13" i="4"/>
  <c r="P12" i="4"/>
  <c r="D12" i="4"/>
  <c r="J11" i="4"/>
  <c r="P10" i="4"/>
  <c r="D10" i="4"/>
  <c r="J9" i="4"/>
  <c r="P8" i="4"/>
  <c r="D8" i="4"/>
  <c r="J7" i="4"/>
  <c r="P6" i="4"/>
  <c r="D6" i="4"/>
  <c r="J5" i="4"/>
  <c r="P4" i="4"/>
  <c r="O14" i="4"/>
  <c r="C14" i="4"/>
  <c r="I13" i="4"/>
  <c r="O12" i="4"/>
  <c r="C12" i="4"/>
  <c r="I11" i="4"/>
  <c r="O10" i="4"/>
  <c r="C10" i="4"/>
  <c r="I9" i="4"/>
  <c r="O8" i="4"/>
  <c r="C8" i="4"/>
  <c r="I7" i="4"/>
  <c r="O6" i="4"/>
  <c r="C6" i="4"/>
  <c r="I5" i="4"/>
  <c r="O4" i="4"/>
  <c r="C4" i="4"/>
  <c r="N14" i="4"/>
  <c r="B14" i="4"/>
  <c r="H13" i="4"/>
  <c r="N12" i="4"/>
  <c r="B12" i="4"/>
  <c r="H11" i="4"/>
  <c r="N10" i="4"/>
  <c r="B10" i="4"/>
  <c r="H9" i="4"/>
  <c r="N8" i="4"/>
  <c r="B8" i="4"/>
  <c r="H7" i="4"/>
  <c r="N6" i="4"/>
  <c r="B6" i="4"/>
  <c r="H5" i="4"/>
  <c r="N4" i="4"/>
  <c r="B4" i="4"/>
  <c r="M14" i="4"/>
  <c r="L14" i="4"/>
  <c r="K14" i="4"/>
  <c r="Q13" i="4"/>
  <c r="E13" i="4"/>
  <c r="K12" i="4"/>
  <c r="Q11" i="4"/>
  <c r="E11" i="4"/>
  <c r="K10" i="4"/>
  <c r="Q9" i="4"/>
  <c r="E9" i="4"/>
  <c r="K8" i="4"/>
  <c r="Q7" i="4"/>
  <c r="E7" i="4"/>
  <c r="K6" i="4"/>
  <c r="Q5" i="4"/>
  <c r="E5" i="4"/>
  <c r="K4" i="4"/>
  <c r="J14" i="4"/>
  <c r="I14" i="4"/>
  <c r="H14" i="4"/>
  <c r="O13" i="4"/>
  <c r="I12" i="4"/>
  <c r="C11" i="4"/>
  <c r="O9" i="4"/>
  <c r="I8" i="4"/>
  <c r="C7" i="4"/>
  <c r="O5" i="4"/>
  <c r="I4" i="4"/>
  <c r="N13" i="4"/>
  <c r="H12" i="4"/>
  <c r="B11" i="4"/>
  <c r="N9" i="4"/>
  <c r="H8" i="4"/>
  <c r="B7" i="4"/>
  <c r="N5" i="4"/>
  <c r="H4" i="4"/>
  <c r="M13" i="4"/>
  <c r="G12" i="4"/>
  <c r="S10" i="4"/>
  <c r="M9" i="4"/>
  <c r="G8" i="4"/>
  <c r="S6" i="4"/>
  <c r="M5" i="4"/>
  <c r="G4" i="4"/>
  <c r="G13" i="4"/>
  <c r="G14" i="4"/>
  <c r="S11" i="4"/>
  <c r="I10" i="4"/>
  <c r="M8" i="4"/>
  <c r="M6" i="4"/>
  <c r="C5" i="4"/>
  <c r="F13" i="4"/>
  <c r="N11" i="4"/>
  <c r="R9" i="4"/>
  <c r="R7" i="4"/>
  <c r="H6" i="4"/>
  <c r="L4" i="4"/>
  <c r="D13" i="4"/>
  <c r="M11" i="4"/>
  <c r="P9" i="4"/>
  <c r="P7" i="4"/>
  <c r="G6" i="4"/>
  <c r="J4" i="4"/>
  <c r="C13" i="4"/>
  <c r="G11" i="4"/>
  <c r="G9" i="4"/>
  <c r="O7" i="4"/>
  <c r="S5" i="4"/>
  <c r="D4" i="4"/>
  <c r="B13" i="4"/>
  <c r="F11" i="4"/>
  <c r="F9" i="4"/>
  <c r="N7" i="4"/>
  <c r="R5" i="4"/>
  <c r="S13" i="4"/>
  <c r="L10" i="4"/>
  <c r="M7" i="4"/>
  <c r="S4" i="4"/>
  <c r="R13" i="4"/>
  <c r="M12" i="4"/>
  <c r="S9" i="4"/>
  <c r="L6" i="4"/>
  <c r="L12" i="4"/>
  <c r="D9" i="4"/>
  <c r="J6" i="4"/>
  <c r="P13" i="4"/>
  <c r="B9" i="4"/>
  <c r="D5" i="4"/>
  <c r="P11" i="4"/>
  <c r="S7" i="4"/>
  <c r="O11" i="4"/>
  <c r="G7" i="4"/>
  <c r="D11" i="4"/>
  <c r="F7" i="4"/>
  <c r="S12" i="4"/>
  <c r="I6" i="4"/>
  <c r="J10" i="4"/>
  <c r="B5" i="4"/>
  <c r="H10" i="4"/>
  <c r="M4" i="4"/>
  <c r="G10" i="4"/>
  <c r="S8" i="4"/>
  <c r="C9" i="4"/>
  <c r="J12" i="4"/>
  <c r="J8" i="4"/>
  <c r="D7" i="4"/>
  <c r="P5" i="4"/>
  <c r="G5" i="4"/>
  <c r="R11" i="4"/>
  <c r="M10" i="4"/>
  <c r="L8" i="4"/>
  <c r="F5" i="4"/>
  <c r="L86" i="2"/>
  <c r="A86" i="1"/>
  <c r="A35" i="1"/>
  <c r="L35" i="2"/>
  <c r="O92" i="2"/>
  <c r="L129" i="2"/>
  <c r="A129" i="1"/>
  <c r="A119" i="1"/>
  <c r="L119" i="2"/>
  <c r="L127" i="2"/>
  <c r="A127" i="1"/>
  <c r="A159" i="1"/>
  <c r="L159" i="2"/>
  <c r="A80" i="1"/>
  <c r="L80" i="2"/>
  <c r="O13" i="2"/>
  <c r="L34" i="2"/>
  <c r="A34" i="1"/>
  <c r="W3" i="2"/>
  <c r="L2" i="2"/>
  <c r="A2" i="1"/>
  <c r="O137" i="2"/>
  <c r="O165" i="2"/>
  <c r="A99" i="1"/>
  <c r="L99" i="2"/>
  <c r="A24" i="1"/>
  <c r="L24" i="2"/>
  <c r="O62" i="2"/>
  <c r="O72" i="2"/>
  <c r="O145" i="2"/>
  <c r="O12" i="2"/>
  <c r="L146" i="2"/>
  <c r="A146" i="1"/>
  <c r="L125" i="2"/>
  <c r="A125" i="1"/>
  <c r="L16" i="2"/>
  <c r="A16" i="1"/>
  <c r="O31" i="2"/>
  <c r="L140" i="2"/>
  <c r="A140" i="1"/>
  <c r="L95" i="2"/>
  <c r="A95" i="1"/>
  <c r="O53" i="2"/>
  <c r="L100" i="2"/>
  <c r="A100" i="1"/>
  <c r="L122" i="2"/>
  <c r="A122" i="1"/>
  <c r="A72" i="1"/>
  <c r="L72" i="2"/>
  <c r="L169" i="2"/>
  <c r="A169" i="1"/>
  <c r="A60" i="1"/>
  <c r="L60" i="2"/>
  <c r="L112" i="2"/>
  <c r="A112" i="1"/>
  <c r="O157" i="2"/>
  <c r="O146" i="2"/>
  <c r="L142" i="2"/>
  <c r="A142" i="1"/>
  <c r="A96" i="1"/>
  <c r="L96" i="2"/>
  <c r="O4" i="2"/>
  <c r="L105" i="2"/>
  <c r="A105" i="1"/>
  <c r="L154" i="2"/>
  <c r="A154" i="1"/>
  <c r="O108" i="2"/>
  <c r="O91" i="2"/>
  <c r="A145" i="1"/>
  <c r="L145" i="2"/>
  <c r="L20" i="2"/>
  <c r="A20" i="1"/>
  <c r="O61" i="2"/>
  <c r="O52" i="2"/>
  <c r="O93" i="2"/>
  <c r="L147" i="2"/>
  <c r="A147" i="1"/>
  <c r="M74" i="2"/>
  <c r="O155" i="2"/>
  <c r="L155" i="2"/>
  <c r="A155" i="1"/>
  <c r="A108" i="1"/>
  <c r="L108" i="2"/>
  <c r="A102" i="1"/>
  <c r="L102" i="2"/>
  <c r="O81" i="2"/>
  <c r="O154" i="2"/>
  <c r="S38" i="2"/>
  <c r="O136" i="2"/>
  <c r="O156" i="2"/>
  <c r="A156" i="1"/>
  <c r="L156" i="2"/>
  <c r="L162" i="2"/>
  <c r="A162" i="1"/>
  <c r="M167" i="2"/>
  <c r="A111" i="1"/>
  <c r="L111" i="2"/>
  <c r="L21" i="2"/>
  <c r="A21" i="1"/>
  <c r="A77" i="1"/>
  <c r="L77" i="2"/>
  <c r="O101" i="2"/>
  <c r="A114" i="1"/>
  <c r="L114" i="2"/>
  <c r="M34" i="2"/>
  <c r="L7" i="2"/>
  <c r="A7" i="1"/>
  <c r="O128" i="2"/>
  <c r="O90" i="2"/>
  <c r="L103" i="2"/>
  <c r="A103" i="1"/>
  <c r="T6" i="2"/>
  <c r="O2" i="2"/>
  <c r="A18" i="1"/>
  <c r="L18" i="2"/>
  <c r="O82" i="2"/>
  <c r="O84" i="2"/>
  <c r="L50" i="2"/>
  <c r="A50" i="1"/>
  <c r="A45" i="1"/>
  <c r="L45" i="2"/>
  <c r="O42" i="2"/>
  <c r="L158" i="2"/>
  <c r="A158" i="1"/>
  <c r="A153" i="1"/>
  <c r="L153" i="2"/>
  <c r="L41" i="2"/>
  <c r="A41" i="1"/>
  <c r="L98" i="2"/>
  <c r="A98" i="1"/>
  <c r="A71" i="1"/>
  <c r="L71" i="2"/>
  <c r="A44" i="1"/>
  <c r="L44" i="2"/>
  <c r="O41" i="2"/>
  <c r="L15" i="2"/>
  <c r="A15" i="1"/>
  <c r="O44" i="2"/>
  <c r="O22" i="2"/>
  <c r="L144" i="2"/>
  <c r="A144" i="1"/>
  <c r="L117" i="2"/>
  <c r="A117" i="1"/>
  <c r="L135" i="2"/>
  <c r="A135" i="1"/>
  <c r="L25" i="2"/>
  <c r="A25" i="1"/>
  <c r="L81" i="2"/>
  <c r="A81" i="1"/>
  <c r="A78" i="1"/>
  <c r="L78" i="2"/>
  <c r="A90" i="1"/>
  <c r="L90" i="2"/>
  <c r="L46" i="2"/>
  <c r="A46" i="1"/>
  <c r="O73" i="2"/>
  <c r="O33" i="2"/>
  <c r="L170" i="2"/>
  <c r="A170" i="1"/>
  <c r="O138" i="2"/>
  <c r="O109" i="2"/>
  <c r="L13" i="2"/>
  <c r="A13" i="1"/>
  <c r="O118" i="2"/>
  <c r="O63" i="2"/>
  <c r="O83" i="2"/>
  <c r="O166" i="2"/>
  <c r="L138" i="2"/>
  <c r="A138" i="1"/>
  <c r="A31" i="1"/>
  <c r="L31" i="2"/>
  <c r="L59" i="2"/>
  <c r="A59" i="1"/>
  <c r="L68" i="2"/>
  <c r="A68" i="1"/>
  <c r="A9" i="1"/>
  <c r="L9" i="2"/>
  <c r="A56" i="1"/>
  <c r="L56" i="2"/>
  <c r="L62" i="2"/>
  <c r="A62" i="1"/>
  <c r="O71" i="2"/>
  <c r="A53" i="1"/>
  <c r="L53" i="2"/>
  <c r="O100" i="2"/>
  <c r="O51" i="2"/>
  <c r="O117" i="2"/>
  <c r="L165" i="2"/>
  <c r="A165" i="1"/>
  <c r="L116" i="2"/>
  <c r="A116" i="1"/>
  <c r="A92" i="1"/>
  <c r="L92" i="2"/>
  <c r="A168" i="1"/>
  <c r="L168" i="2"/>
  <c r="A37" i="1"/>
  <c r="L37" i="2"/>
  <c r="L123" i="2"/>
  <c r="A123" i="1"/>
  <c r="M24" i="2"/>
  <c r="L171" i="2"/>
  <c r="A171" i="1"/>
  <c r="M5" i="2"/>
  <c r="M54" i="2"/>
  <c r="O135" i="2"/>
  <c r="A22" i="1"/>
  <c r="L22" i="2"/>
  <c r="O127" i="2"/>
  <c r="L74" i="2"/>
  <c r="A74" i="1"/>
  <c r="A109" i="1"/>
  <c r="L109" i="2"/>
  <c r="L28" i="2"/>
  <c r="A28" i="1"/>
  <c r="O126" i="2"/>
  <c r="O3" i="2"/>
  <c r="A3" i="1"/>
  <c r="L3" i="2"/>
  <c r="O144" i="2"/>
  <c r="O110" i="2"/>
  <c r="L120" i="2"/>
  <c r="A120" i="1"/>
  <c r="O23" i="2"/>
  <c r="L128" i="2"/>
  <c r="A128" i="1"/>
  <c r="L124" i="2"/>
  <c r="A124" i="1"/>
  <c r="A126" i="1"/>
  <c r="L126" i="2"/>
  <c r="O99" i="2"/>
  <c r="L166" i="2"/>
  <c r="A166" i="1"/>
  <c r="O102" i="2"/>
  <c r="L63" i="2"/>
  <c r="A63" i="1"/>
  <c r="V20" i="2"/>
  <c r="A89" i="1"/>
  <c r="L89" i="2"/>
  <c r="O119" i="2"/>
  <c r="L141" i="2"/>
  <c r="A141" i="1"/>
  <c r="O147" i="2"/>
  <c r="L11" i="2"/>
  <c r="A11" i="1"/>
  <c r="L76" i="2"/>
  <c r="A76" i="1"/>
  <c r="M120" i="2"/>
  <c r="L150" i="2"/>
  <c r="A150" i="1"/>
  <c r="L157" i="2"/>
  <c r="A157" i="1"/>
  <c r="L5" i="2"/>
  <c r="A5" i="1"/>
  <c r="A54" i="1"/>
  <c r="L54" i="2"/>
  <c r="A107" i="1"/>
  <c r="L107" i="2"/>
  <c r="O32" i="2"/>
  <c r="M64" i="2"/>
  <c r="A94" i="1"/>
  <c r="L94" i="2"/>
  <c r="M129" i="2"/>
  <c r="O11" i="2"/>
  <c r="O43" i="2"/>
  <c r="M111" i="2"/>
  <c r="O21" i="2"/>
  <c r="O74" i="2" l="1"/>
  <c r="O111" i="2"/>
  <c r="V21" i="2"/>
  <c r="O167" i="2"/>
  <c r="O129" i="2"/>
  <c r="O54" i="2"/>
  <c r="O34" i="2"/>
  <c r="Y2" i="2"/>
  <c r="T18" i="2"/>
  <c r="U18" i="2" s="1"/>
  <c r="O5" i="2"/>
  <c r="O64" i="2"/>
  <c r="M94" i="2"/>
  <c r="M130" i="2"/>
  <c r="M112" i="2"/>
  <c r="M35" i="2"/>
  <c r="M45" i="2"/>
  <c r="M75" i="2"/>
  <c r="M103" i="2"/>
  <c r="M15" i="2"/>
  <c r="M158" i="2"/>
  <c r="M85" i="2"/>
  <c r="M55" i="2"/>
  <c r="M148" i="2"/>
  <c r="M139" i="2"/>
  <c r="M65" i="2"/>
  <c r="M168" i="2"/>
  <c r="M121" i="2"/>
  <c r="M6" i="2"/>
  <c r="T7" i="2"/>
  <c r="M25" i="2"/>
  <c r="O120" i="2"/>
  <c r="O24" i="2"/>
  <c r="O65" i="2" l="1"/>
  <c r="O94" i="2"/>
  <c r="O130" i="2"/>
  <c r="O148" i="2"/>
  <c r="O55" i="2"/>
  <c r="T19" i="2"/>
  <c r="U19" i="2" s="1"/>
  <c r="O103" i="2"/>
  <c r="O139" i="2"/>
  <c r="O85" i="2"/>
  <c r="O158" i="2"/>
  <c r="O15" i="2"/>
  <c r="V22" i="2"/>
  <c r="O25" i="2"/>
  <c r="M66" i="2"/>
  <c r="M131" i="2"/>
  <c r="M56" i="2"/>
  <c r="M159" i="2"/>
  <c r="T8" i="2"/>
  <c r="M95" i="2"/>
  <c r="M76" i="2"/>
  <c r="M140" i="2"/>
  <c r="M104" i="2"/>
  <c r="M169" i="2"/>
  <c r="M122" i="2"/>
  <c r="M16" i="2"/>
  <c r="M26" i="2"/>
  <c r="M149" i="2"/>
  <c r="M86" i="2"/>
  <c r="M113" i="2"/>
  <c r="M36" i="2"/>
  <c r="M7" i="2"/>
  <c r="M46" i="2"/>
  <c r="O75" i="2"/>
  <c r="O6" i="2"/>
  <c r="O45" i="2"/>
  <c r="O121" i="2"/>
  <c r="O35" i="2"/>
  <c r="O168" i="2"/>
  <c r="O112" i="2"/>
  <c r="O140" i="2" l="1"/>
  <c r="V23" i="2"/>
  <c r="O76" i="2"/>
  <c r="T20" i="2"/>
  <c r="U20" i="2"/>
  <c r="O159" i="2"/>
  <c r="O46" i="2"/>
  <c r="O56" i="2"/>
  <c r="O36" i="2"/>
  <c r="O113" i="2"/>
  <c r="O131" i="2"/>
  <c r="O104" i="2"/>
  <c r="O95" i="2"/>
  <c r="O149" i="2"/>
  <c r="O26" i="2"/>
  <c r="O66" i="2"/>
  <c r="O7" i="2"/>
  <c r="M77" i="2"/>
  <c r="M150" i="2"/>
  <c r="M114" i="2"/>
  <c r="M170" i="2"/>
  <c r="M132" i="2"/>
  <c r="M96" i="2"/>
  <c r="M8" i="2"/>
  <c r="M87" i="2"/>
  <c r="M160" i="2"/>
  <c r="M37" i="2"/>
  <c r="M67" i="2"/>
  <c r="M141" i="2"/>
  <c r="M57" i="2"/>
  <c r="M105" i="2"/>
  <c r="M123" i="2"/>
  <c r="T9" i="2"/>
  <c r="M27" i="2"/>
  <c r="M47" i="2"/>
  <c r="M17" i="2"/>
  <c r="O86" i="2"/>
  <c r="O16" i="2"/>
  <c r="O122" i="2"/>
  <c r="O169" i="2"/>
  <c r="O150" i="2" l="1"/>
  <c r="O114" i="2"/>
  <c r="T21" i="2"/>
  <c r="O105" i="2"/>
  <c r="O37" i="2"/>
  <c r="O160" i="2"/>
  <c r="O87" i="2"/>
  <c r="V24" i="2"/>
  <c r="O77" i="2"/>
  <c r="O67" i="2"/>
  <c r="O17" i="2"/>
  <c r="O8" i="2"/>
  <c r="O57" i="2"/>
  <c r="O141" i="2"/>
  <c r="O47" i="2"/>
  <c r="O96" i="2"/>
  <c r="O27" i="2"/>
  <c r="O132" i="2"/>
  <c r="M78" i="2"/>
  <c r="T10" i="2"/>
  <c r="M161" i="2"/>
  <c r="M48" i="2"/>
  <c r="M38" i="2"/>
  <c r="M18" i="2"/>
  <c r="M151" i="2"/>
  <c r="M133" i="2"/>
  <c r="M97" i="2"/>
  <c r="M115" i="2"/>
  <c r="M88" i="2"/>
  <c r="M106" i="2"/>
  <c r="M124" i="2"/>
  <c r="M142" i="2"/>
  <c r="M28" i="2"/>
  <c r="M9" i="2"/>
  <c r="M58" i="2"/>
  <c r="M68" i="2"/>
  <c r="M171" i="2"/>
  <c r="O170" i="2"/>
  <c r="O123" i="2"/>
  <c r="O133" i="2" l="1"/>
  <c r="O97" i="2"/>
  <c r="O171" i="2"/>
  <c r="O68" i="2"/>
  <c r="O18" i="2"/>
  <c r="O88" i="2"/>
  <c r="O151" i="2"/>
  <c r="O115" i="2"/>
  <c r="O48" i="2"/>
  <c r="V25" i="2"/>
  <c r="U21" i="2"/>
  <c r="O106" i="2"/>
  <c r="O38" i="2"/>
  <c r="O9" i="2"/>
  <c r="O161" i="2"/>
  <c r="O142" i="2"/>
  <c r="M49" i="2"/>
  <c r="M143" i="2"/>
  <c r="M107" i="2"/>
  <c r="T11" i="2"/>
  <c r="M162" i="2"/>
  <c r="M69" i="2"/>
  <c r="M116" i="2"/>
  <c r="M152" i="2"/>
  <c r="M172" i="2"/>
  <c r="M59" i="2"/>
  <c r="M19" i="2"/>
  <c r="M39" i="2"/>
  <c r="M89" i="2"/>
  <c r="M98" i="2"/>
  <c r="M79" i="2"/>
  <c r="M29" i="2"/>
  <c r="M125" i="2"/>
  <c r="M10" i="2"/>
  <c r="M134" i="2"/>
  <c r="O58" i="2"/>
  <c r="O28" i="2"/>
  <c r="O124" i="2"/>
  <c r="O78" i="2"/>
  <c r="O143" i="2" l="1"/>
  <c r="T22" i="2"/>
  <c r="U22" i="2" s="1"/>
  <c r="M173" i="2"/>
  <c r="M60" i="2"/>
  <c r="M20" i="2"/>
  <c r="M153" i="2"/>
  <c r="M30" i="2"/>
  <c r="M70" i="2"/>
  <c r="M50" i="2"/>
  <c r="M80" i="2"/>
  <c r="M163" i="2"/>
  <c r="M40" i="2"/>
  <c r="O39" i="2"/>
  <c r="O29" i="2"/>
  <c r="O98" i="2"/>
  <c r="O89" i="2"/>
  <c r="O49" i="2"/>
  <c r="V26" i="2"/>
  <c r="O19" i="2"/>
  <c r="O59" i="2"/>
  <c r="O107" i="2"/>
  <c r="O172" i="2"/>
  <c r="O152" i="2"/>
  <c r="O79" i="2"/>
  <c r="O134" i="2"/>
  <c r="O116" i="2"/>
  <c r="O10" i="2"/>
  <c r="O69" i="2"/>
  <c r="O125" i="2"/>
  <c r="O162" i="2"/>
  <c r="T23" i="2" l="1"/>
  <c r="U23" i="2" s="1"/>
  <c r="O80" i="2"/>
  <c r="O50" i="2"/>
  <c r="O153" i="2"/>
  <c r="O20" i="2"/>
  <c r="V27" i="2"/>
  <c r="O70" i="2"/>
  <c r="O60" i="2"/>
  <c r="O30" i="2"/>
  <c r="O173" i="2"/>
  <c r="O40" i="2"/>
  <c r="O163" i="2"/>
  <c r="T24" i="2" l="1"/>
  <c r="U24" i="2" s="1"/>
  <c r="V28" i="2"/>
  <c r="T25" i="2" l="1"/>
  <c r="U25" i="2" s="1"/>
  <c r="V29" i="2"/>
  <c r="T26" i="2" l="1"/>
  <c r="U26" i="2" s="1"/>
  <c r="V30" i="2"/>
  <c r="T27" i="2" l="1"/>
  <c r="U27" i="2" s="1"/>
  <c r="V31" i="2"/>
  <c r="V32" i="2" l="1"/>
  <c r="T28" i="2"/>
  <c r="U28" i="2" s="1"/>
  <c r="T29" i="2" l="1"/>
  <c r="U29" i="2" s="1"/>
  <c r="V33" i="2"/>
  <c r="T30" i="2" l="1"/>
  <c r="U30" i="2" s="1"/>
  <c r="V34" i="2"/>
  <c r="T31" i="2" l="1"/>
  <c r="U31" i="2" s="1"/>
  <c r="V35" i="2"/>
  <c r="T32" i="2" l="1"/>
  <c r="U32" i="2" s="1"/>
  <c r="V36" i="2"/>
  <c r="T33" i="2" l="1"/>
  <c r="U33" i="2" s="1"/>
  <c r="U36" i="2"/>
  <c r="T36" i="2"/>
  <c r="T34" i="2" l="1"/>
  <c r="U34" i="2" s="1"/>
  <c r="T35" i="2" l="1"/>
  <c r="U35" i="2" s="1"/>
  <c r="T3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</author>
    <author>MPB</author>
  </authors>
  <commentList>
    <comment ref="M1" authorId="0" shapeId="0" xr:uid="{00000000-0006-0000-0100-000001000000}">
      <text>
        <r>
          <rPr>
            <sz val="10"/>
            <rFont val="Arial"/>
            <family val="2"/>
          </rPr>
          <t>Les heures se positionnent directement si le tableau est trié par jury</t>
        </r>
      </text>
    </comment>
    <comment ref="N1" authorId="1" shapeId="0" xr:uid="{00000000-0006-0000-0100-000002000000}">
      <text>
        <r>
          <rPr>
            <sz val="10"/>
            <rFont val="Arial"/>
            <family val="2"/>
          </rPr>
          <t xml:space="preserve">La salle est définie d’après le numéro de jury
</t>
        </r>
      </text>
    </comment>
    <comment ref="O1" authorId="1" shapeId="0" xr:uid="{00000000-0006-0000-0100-000003000000}">
      <text>
        <r>
          <rPr>
            <sz val="10"/>
            <rFont val="Arial"/>
            <family val="2"/>
          </rPr>
          <t>Heure de convocation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<sst xmlns="http://schemas.openxmlformats.org/spreadsheetml/2006/main" count="865" uniqueCount="417">
  <si>
    <t>NUM</t>
  </si>
  <si>
    <t>RG</t>
  </si>
  <si>
    <t>ACCUEIL</t>
  </si>
  <si>
    <t>SALLE PREP</t>
  </si>
  <si>
    <t>NOM</t>
  </si>
  <si>
    <t>PRENOM</t>
  </si>
  <si>
    <t>DIV</t>
  </si>
  <si>
    <t>SUJET_CHOISI</t>
  </si>
  <si>
    <t>INTRO LV</t>
  </si>
  <si>
    <t>SUJET_PRESENTE</t>
  </si>
  <si>
    <t>JURY</t>
  </si>
  <si>
    <t>JOUR</t>
  </si>
  <si>
    <t>HPASSAGE</t>
  </si>
  <si>
    <t>SALLE</t>
  </si>
  <si>
    <t>HCONVOC</t>
  </si>
  <si>
    <t>DIAPORAMA</t>
  </si>
  <si>
    <t>Date</t>
  </si>
  <si>
    <t>N°</t>
  </si>
  <si>
    <t>Horaires</t>
  </si>
  <si>
    <t xml:space="preserve">Nb élèves max par jury : </t>
  </si>
  <si>
    <t xml:space="preserve">Nb jurys : </t>
  </si>
  <si>
    <t xml:space="preserve">minimum : </t>
  </si>
  <si>
    <t xml:space="preserve">Nb élèves : </t>
  </si>
  <si>
    <t>Durée</t>
  </si>
  <si>
    <t>Préparation</t>
  </si>
  <si>
    <t>Début pause à</t>
  </si>
  <si>
    <t>Fin pause à</t>
  </si>
  <si>
    <t>N° jury</t>
  </si>
  <si>
    <t>Nb él. / jury</t>
  </si>
  <si>
    <t>Nb él. Max</t>
  </si>
  <si>
    <t>Reste</t>
  </si>
  <si>
    <t>Nb jurys</t>
  </si>
  <si>
    <t>Salle</t>
  </si>
  <si>
    <t>Prep</t>
  </si>
  <si>
    <t>Accueil</t>
  </si>
  <si>
    <t>A03</t>
  </si>
  <si>
    <t>A02</t>
  </si>
  <si>
    <t>A04</t>
  </si>
  <si>
    <t>A05</t>
  </si>
  <si>
    <t>A06</t>
  </si>
  <si>
    <t>A07</t>
  </si>
  <si>
    <t>A106</t>
  </si>
  <si>
    <t>A104</t>
  </si>
  <si>
    <t>A108</t>
  </si>
  <si>
    <t>A110</t>
  </si>
  <si>
    <t>A112</t>
  </si>
  <si>
    <t>B04</t>
  </si>
  <si>
    <t>B02</t>
  </si>
  <si>
    <t>B09</t>
  </si>
  <si>
    <t>B08</t>
  </si>
  <si>
    <t>B11</t>
  </si>
  <si>
    <t>B103</t>
  </si>
  <si>
    <t>B101</t>
  </si>
  <si>
    <t>B104</t>
  </si>
  <si>
    <t>B105</t>
  </si>
  <si>
    <t>B106</t>
  </si>
  <si>
    <t>B107</t>
  </si>
  <si>
    <t>Contrôle</t>
  </si>
  <si>
    <t>TYPE JURY</t>
  </si>
  <si>
    <t>Classe</t>
  </si>
  <si>
    <t>Oral DNB</t>
  </si>
  <si>
    <t>Intro LV</t>
  </si>
  <si>
    <t>Diaporama</t>
  </si>
  <si>
    <t>AUBERGER</t>
  </si>
  <si>
    <t>Gaspard</t>
  </si>
  <si>
    <t>Invention inutile : le parapluie pour chaussures</t>
  </si>
  <si>
    <t>Allemand</t>
  </si>
  <si>
    <t>oui</t>
  </si>
  <si>
    <t>COMBETTES</t>
  </si>
  <si>
    <t>Sean</t>
  </si>
  <si>
    <t>Approche photographique des vaisseaux extraterrestres déguisés en nuages lenticulaires.</t>
  </si>
  <si>
    <t>GABARRE</t>
  </si>
  <si>
    <t>Fatou</t>
  </si>
  <si>
    <t>Musique : détails sur la partition des chutes du Niagara</t>
  </si>
  <si>
    <t>LACHAUD</t>
  </si>
  <si>
    <t>Maher</t>
  </si>
  <si>
    <t>non</t>
  </si>
  <si>
    <t>ABAIDIA</t>
  </si>
  <si>
    <t>Alix</t>
  </si>
  <si>
    <t>Une théorie du complot : le petit-pois peut-il se cloner dans nos cerveaux ?</t>
  </si>
  <si>
    <t>Anglais</t>
  </si>
  <si>
    <t>ABED</t>
  </si>
  <si>
    <t>Cyrielle</t>
  </si>
  <si>
    <t>ADJAL</t>
  </si>
  <si>
    <t>Mike</t>
  </si>
  <si>
    <t>Cuisine du monde : la soupe de caillou</t>
  </si>
  <si>
    <t>AMICO</t>
  </si>
  <si>
    <t>Grégoire</t>
  </si>
  <si>
    <t>Recherche et développement : recyclage des allumettes usagées</t>
  </si>
  <si>
    <t>ANANI</t>
  </si>
  <si>
    <t>Sami</t>
  </si>
  <si>
    <t>AUBRUN</t>
  </si>
  <si>
    <t>Louka</t>
  </si>
  <si>
    <t>AVELLANEDA</t>
  </si>
  <si>
    <t>Ishaq</t>
  </si>
  <si>
    <t>Que se passerait-il si le tigre à dents de sabre réapparaissait sur la terre aujourd'hui ?</t>
  </si>
  <si>
    <t>AVIGNON</t>
  </si>
  <si>
    <t>Angèle</t>
  </si>
  <si>
    <t>AZIZA</t>
  </si>
  <si>
    <t>Brahim</t>
  </si>
  <si>
    <t>BARTEL</t>
  </si>
  <si>
    <t>Jérémie</t>
  </si>
  <si>
    <t>BOURGUIGNON</t>
  </si>
  <si>
    <t>Maëlly</t>
  </si>
  <si>
    <t>BREYSSE</t>
  </si>
  <si>
    <t>Ethann</t>
  </si>
  <si>
    <t>Agriculture : la limace comme substitut aux tomates cerises</t>
  </si>
  <si>
    <t>BULTEAU</t>
  </si>
  <si>
    <t>Yassir</t>
  </si>
  <si>
    <t>CHAHID</t>
  </si>
  <si>
    <t>Kenny</t>
  </si>
  <si>
    <t>CLAUS</t>
  </si>
  <si>
    <t>Madeline</t>
  </si>
  <si>
    <t>CLETON</t>
  </si>
  <si>
    <t>Kenzo</t>
  </si>
  <si>
    <t>COIRIER</t>
  </si>
  <si>
    <t>Léona</t>
  </si>
  <si>
    <t>Développement de l’exploitation minière au Wakanda</t>
  </si>
  <si>
    <t>COMAS</t>
  </si>
  <si>
    <t>Mahe</t>
  </si>
  <si>
    <t>CORDEL</t>
  </si>
  <si>
    <t>Lamine</t>
  </si>
  <si>
    <t>COX</t>
  </si>
  <si>
    <t>Léni</t>
  </si>
  <si>
    <t>DECOUDU</t>
  </si>
  <si>
    <t>Coline</t>
  </si>
  <si>
    <t>DELETRAZ</t>
  </si>
  <si>
    <t>DESTIN</t>
  </si>
  <si>
    <t>Nelly</t>
  </si>
  <si>
    <t>DEVISMES</t>
  </si>
  <si>
    <t>Sara</t>
  </si>
  <si>
    <t>DOMANGE</t>
  </si>
  <si>
    <t>Cyprien</t>
  </si>
  <si>
    <t>DUARTE</t>
  </si>
  <si>
    <t>Loona</t>
  </si>
  <si>
    <t>DUMINY</t>
  </si>
  <si>
    <t>Gaëlle</t>
  </si>
  <si>
    <t>DUPERRET</t>
  </si>
  <si>
    <t>Estéban</t>
  </si>
  <si>
    <t>ETCHEBERRY</t>
  </si>
  <si>
    <t>Eslem</t>
  </si>
  <si>
    <t>GALOIS</t>
  </si>
  <si>
    <t>Lenny</t>
  </si>
  <si>
    <t>GASCON</t>
  </si>
  <si>
    <t>Emilien</t>
  </si>
  <si>
    <t>GIORDAN</t>
  </si>
  <si>
    <t>Jana</t>
  </si>
  <si>
    <t>GOUSSET</t>
  </si>
  <si>
    <t>Mehmet</t>
  </si>
  <si>
    <t>GRIVAULT</t>
  </si>
  <si>
    <t>Solène</t>
  </si>
  <si>
    <t>HAJJI</t>
  </si>
  <si>
    <t>Mateo</t>
  </si>
  <si>
    <t>HECKEL</t>
  </si>
  <si>
    <t>Léon</t>
  </si>
  <si>
    <t>HERMELINE</t>
  </si>
  <si>
    <t>Soumaya</t>
  </si>
  <si>
    <t>HODIN</t>
  </si>
  <si>
    <t>Aliya</t>
  </si>
  <si>
    <t>JAEGLE</t>
  </si>
  <si>
    <t>Sabri</t>
  </si>
  <si>
    <t>KINTZ</t>
  </si>
  <si>
    <t>Clarisse</t>
  </si>
  <si>
    <t>KUBIAK</t>
  </si>
  <si>
    <t>Adama</t>
  </si>
  <si>
    <t>LAILLE</t>
  </si>
  <si>
    <t>Shaïma</t>
  </si>
  <si>
    <t>LE FRIEC</t>
  </si>
  <si>
    <t>Shaïna</t>
  </si>
  <si>
    <t>LEVIER</t>
  </si>
  <si>
    <t>Yasmina</t>
  </si>
  <si>
    <t>LEVILLAIN</t>
  </si>
  <si>
    <t>Kelia</t>
  </si>
  <si>
    <t>LOUBOUTIN</t>
  </si>
  <si>
    <t>Ismael</t>
  </si>
  <si>
    <t>MARRAS</t>
  </si>
  <si>
    <t>Linda</t>
  </si>
  <si>
    <t>MEBARKIA</t>
  </si>
  <si>
    <t>Anya</t>
  </si>
  <si>
    <t>MELLAH</t>
  </si>
  <si>
    <t>Neyla</t>
  </si>
  <si>
    <t>La phobie des pieds de chaise et son traitement.</t>
  </si>
  <si>
    <t>MENU</t>
  </si>
  <si>
    <t>Yoni</t>
  </si>
  <si>
    <t>MESLIEN</t>
  </si>
  <si>
    <t>Aurèle</t>
  </si>
  <si>
    <t>MICHENEAU</t>
  </si>
  <si>
    <t>Enaël</t>
  </si>
  <si>
    <t>OUDET</t>
  </si>
  <si>
    <t>Abdullah</t>
  </si>
  <si>
    <t>PAYEN</t>
  </si>
  <si>
    <t>Noa</t>
  </si>
  <si>
    <t>PEPE</t>
  </si>
  <si>
    <t>Charlotte</t>
  </si>
  <si>
    <t>PINI</t>
  </si>
  <si>
    <t>Imran</t>
  </si>
  <si>
    <t>PINOT</t>
  </si>
  <si>
    <t>Mariam</t>
  </si>
  <si>
    <t>POISSONNIER</t>
  </si>
  <si>
    <t>Imen</t>
  </si>
  <si>
    <t>POLICE</t>
  </si>
  <si>
    <t>Yliana</t>
  </si>
  <si>
    <t>POLLET</t>
  </si>
  <si>
    <t>Théophile</t>
  </si>
  <si>
    <t>PORTRAIT</t>
  </si>
  <si>
    <t>Siham</t>
  </si>
  <si>
    <t>RABAUD</t>
  </si>
  <si>
    <t>Ziyad</t>
  </si>
  <si>
    <t>RESSE</t>
  </si>
  <si>
    <t>Anass</t>
  </si>
  <si>
    <t>REVERDY</t>
  </si>
  <si>
    <t>Naomi</t>
  </si>
  <si>
    <t>SAINTOT</t>
  </si>
  <si>
    <t>Yara</t>
  </si>
  <si>
    <t>SANGARE</t>
  </si>
  <si>
    <t>SAUZEAU</t>
  </si>
  <si>
    <t>Gaïa</t>
  </si>
  <si>
    <t>TESTAN</t>
  </si>
  <si>
    <t>Dahlia</t>
  </si>
  <si>
    <t>THIBON</t>
  </si>
  <si>
    <t>TOURVILLE</t>
  </si>
  <si>
    <t>Kamélia</t>
  </si>
  <si>
    <t>DELESQUE</t>
  </si>
  <si>
    <t>Eloise</t>
  </si>
  <si>
    <t>Espagnol</t>
  </si>
  <si>
    <t>GONCALVES</t>
  </si>
  <si>
    <t>Tobias</t>
  </si>
  <si>
    <t>GROS</t>
  </si>
  <si>
    <t>LALONDE</t>
  </si>
  <si>
    <t>Aimy</t>
  </si>
  <si>
    <t>MEDEIROS</t>
  </si>
  <si>
    <t>Maïmouna</t>
  </si>
  <si>
    <t>BELOUIN</t>
  </si>
  <si>
    <t>Léane</t>
  </si>
  <si>
    <t>Italien</t>
  </si>
  <si>
    <t>KOHL</t>
  </si>
  <si>
    <t>Guillaume</t>
  </si>
  <si>
    <t>MAAZOUZ</t>
  </si>
  <si>
    <t>Isaac</t>
  </si>
  <si>
    <t>AILLERIE</t>
  </si>
  <si>
    <t>Nahil</t>
  </si>
  <si>
    <t>AMIEL</t>
  </si>
  <si>
    <t>Yaël</t>
  </si>
  <si>
    <t>ANNEROSE</t>
  </si>
  <si>
    <t>Thalya</t>
  </si>
  <si>
    <t>ATTALAH</t>
  </si>
  <si>
    <t>Isabelle</t>
  </si>
  <si>
    <t>BALDI</t>
  </si>
  <si>
    <t>Alizée</t>
  </si>
  <si>
    <t>BARAS</t>
  </si>
  <si>
    <t>Rayane</t>
  </si>
  <si>
    <t>BARNABE</t>
  </si>
  <si>
    <t>Amaya</t>
  </si>
  <si>
    <t>BARREY</t>
  </si>
  <si>
    <t>Loïs</t>
  </si>
  <si>
    <t>BASTOS</t>
  </si>
  <si>
    <t>Victoire</t>
  </si>
  <si>
    <t>BELLAVIA</t>
  </si>
  <si>
    <t>Taïna</t>
  </si>
  <si>
    <t>BENOTMANE</t>
  </si>
  <si>
    <t>Alana</t>
  </si>
  <si>
    <t>BIGAUD</t>
  </si>
  <si>
    <t>Lison</t>
  </si>
  <si>
    <t>BOINEAU</t>
  </si>
  <si>
    <t>Brandon</t>
  </si>
  <si>
    <t>BOLOT</t>
  </si>
  <si>
    <t>Inna</t>
  </si>
  <si>
    <t>BOUFFLERS</t>
  </si>
  <si>
    <t>Leon</t>
  </si>
  <si>
    <t>BRACH</t>
  </si>
  <si>
    <t>Philippe</t>
  </si>
  <si>
    <t>BREMONT</t>
  </si>
  <si>
    <t>Christian</t>
  </si>
  <si>
    <t>BROCA</t>
  </si>
  <si>
    <t>Calista</t>
  </si>
  <si>
    <t>Exploration de croyances : peut-on encore affirmer que la terre est plate ?</t>
  </si>
  <si>
    <t>BROUDIN</t>
  </si>
  <si>
    <t>Youssef</t>
  </si>
  <si>
    <t>CALMETTES</t>
  </si>
  <si>
    <t>Mustafa</t>
  </si>
  <si>
    <t>CAPLIEZ</t>
  </si>
  <si>
    <t>Kayden</t>
  </si>
  <si>
    <t>CETIN</t>
  </si>
  <si>
    <t>Rita</t>
  </si>
  <si>
    <t>CHABOCHE</t>
  </si>
  <si>
    <t>Amina</t>
  </si>
  <si>
    <t>CHALAND</t>
  </si>
  <si>
    <t>Ugo</t>
  </si>
  <si>
    <t>CHARBIT</t>
  </si>
  <si>
    <t>Maximilien</t>
  </si>
  <si>
    <t>CHASSIN</t>
  </si>
  <si>
    <t>Naim</t>
  </si>
  <si>
    <t>CHAVES</t>
  </si>
  <si>
    <t>Yohan</t>
  </si>
  <si>
    <t>COUET</t>
  </si>
  <si>
    <t>Éthan</t>
  </si>
  <si>
    <t>COURBE</t>
  </si>
  <si>
    <t>Samir</t>
  </si>
  <si>
    <t>DELOISON</t>
  </si>
  <si>
    <t>Tilio</t>
  </si>
  <si>
    <t>DEMARIA</t>
  </si>
  <si>
    <t>Emilia</t>
  </si>
  <si>
    <t>DENEUVILLE</t>
  </si>
  <si>
    <t>Zohra</t>
  </si>
  <si>
    <t>DESSEAUX</t>
  </si>
  <si>
    <t>DONNE</t>
  </si>
  <si>
    <t>Émy</t>
  </si>
  <si>
    <t>DORLEANS</t>
  </si>
  <si>
    <t>Akram</t>
  </si>
  <si>
    <t>DOUMENC</t>
  </si>
  <si>
    <t>Dalia</t>
  </si>
  <si>
    <t>DUPAS</t>
  </si>
  <si>
    <t>Bryan</t>
  </si>
  <si>
    <t>DURANTY</t>
  </si>
  <si>
    <t>Rosa</t>
  </si>
  <si>
    <t>FAJARDO</t>
  </si>
  <si>
    <t>Sandro</t>
  </si>
  <si>
    <t>FAUQUE</t>
  </si>
  <si>
    <t>Rebecca</t>
  </si>
  <si>
    <t>FOIN</t>
  </si>
  <si>
    <t>FRAVALO</t>
  </si>
  <si>
    <t>Emie</t>
  </si>
  <si>
    <t>GAINCHE</t>
  </si>
  <si>
    <t>Sacha</t>
  </si>
  <si>
    <t>GAMBIER</t>
  </si>
  <si>
    <t>Noor</t>
  </si>
  <si>
    <t>Martin</t>
  </si>
  <si>
    <t>GOUYETTE</t>
  </si>
  <si>
    <t>Celia</t>
  </si>
  <si>
    <t>HAMOUCHE</t>
  </si>
  <si>
    <t>Liyah</t>
  </si>
  <si>
    <t>HOLDERBAUM</t>
  </si>
  <si>
    <t>JAMAL</t>
  </si>
  <si>
    <t>Stéphane</t>
  </si>
  <si>
    <t>JOUSSET</t>
  </si>
  <si>
    <t>Youness</t>
  </si>
  <si>
    <t>KREUTZER</t>
  </si>
  <si>
    <t>KUNTZMANN</t>
  </si>
  <si>
    <t>Malonn</t>
  </si>
  <si>
    <t>LAFEUILLE</t>
  </si>
  <si>
    <t>Elisabeth</t>
  </si>
  <si>
    <t>LAIDI</t>
  </si>
  <si>
    <t>Zayn</t>
  </si>
  <si>
    <t>LAMBERTI</t>
  </si>
  <si>
    <t>Maëlya</t>
  </si>
  <si>
    <t>LANDRAGIN</t>
  </si>
  <si>
    <t>LANUSSE</t>
  </si>
  <si>
    <t>Sienna</t>
  </si>
  <si>
    <t>LEBOSSE</t>
  </si>
  <si>
    <t>Ishak</t>
  </si>
  <si>
    <t>LEBOUCHER</t>
  </si>
  <si>
    <t>Lehna</t>
  </si>
  <si>
    <t>LEOST</t>
  </si>
  <si>
    <t>Tomas</t>
  </si>
  <si>
    <t>LOUVIOT</t>
  </si>
  <si>
    <t>Lou</t>
  </si>
  <si>
    <t>MACKOWIAK</t>
  </si>
  <si>
    <t>Jonas</t>
  </si>
  <si>
    <t>MARINELLI</t>
  </si>
  <si>
    <t>Constant</t>
  </si>
  <si>
    <t>MAUNY</t>
  </si>
  <si>
    <t>Erin</t>
  </si>
  <si>
    <t>MEJAN</t>
  </si>
  <si>
    <t>Lilya</t>
  </si>
  <si>
    <t>MICHALAK</t>
  </si>
  <si>
    <t>Aymen</t>
  </si>
  <si>
    <t>MILLAN</t>
  </si>
  <si>
    <t>Gaëtan</t>
  </si>
  <si>
    <t>MITCHELL</t>
  </si>
  <si>
    <t>Saad</t>
  </si>
  <si>
    <t>MONTASSIER</t>
  </si>
  <si>
    <t>Colombe</t>
  </si>
  <si>
    <t>MROZ</t>
  </si>
  <si>
    <t>Kelya</t>
  </si>
  <si>
    <t>NAMOUNE</t>
  </si>
  <si>
    <t>Octave</t>
  </si>
  <si>
    <t>NIVET</t>
  </si>
  <si>
    <t>Bastien</t>
  </si>
  <si>
    <t>PENEL</t>
  </si>
  <si>
    <t>Lilio</t>
  </si>
  <si>
    <t>PENEZ</t>
  </si>
  <si>
    <t>Leslie</t>
  </si>
  <si>
    <t>PETIN</t>
  </si>
  <si>
    <t>Jawad</t>
  </si>
  <si>
    <t>PETTON</t>
  </si>
  <si>
    <t>Achille</t>
  </si>
  <si>
    <t>PODEUR</t>
  </si>
  <si>
    <t>Nélia</t>
  </si>
  <si>
    <t>POIZOT</t>
  </si>
  <si>
    <t>Olivia</t>
  </si>
  <si>
    <t>PONTE</t>
  </si>
  <si>
    <t>Agathe</t>
  </si>
  <si>
    <t>PORRET</t>
  </si>
  <si>
    <t>Loann</t>
  </si>
  <si>
    <t>POULLET</t>
  </si>
  <si>
    <t>Maël</t>
  </si>
  <si>
    <t>PRAS</t>
  </si>
  <si>
    <t>Giulian</t>
  </si>
  <si>
    <t>PRIMARD</t>
  </si>
  <si>
    <t>Ezio</t>
  </si>
  <si>
    <t>RAQUIN</t>
  </si>
  <si>
    <t>Anastasia</t>
  </si>
  <si>
    <t>RAVAT</t>
  </si>
  <si>
    <t>Marie</t>
  </si>
  <si>
    <t>ROUDAUT</t>
  </si>
  <si>
    <t>Joseph</t>
  </si>
  <si>
    <t>SAMYN</t>
  </si>
  <si>
    <t>Nolhan</t>
  </si>
  <si>
    <t>SARRASIN</t>
  </si>
  <si>
    <t>Mïa</t>
  </si>
  <si>
    <t>SEIDEL</t>
  </si>
  <si>
    <t>Capucine</t>
  </si>
  <si>
    <t>TABARD</t>
  </si>
  <si>
    <t>Keyla</t>
  </si>
  <si>
    <t>Oral DNB : choix des sujets selon les jurys</t>
  </si>
  <si>
    <t>Jurys</t>
  </si>
  <si>
    <t>Sujets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</si>
</sst>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h\hmm"/>
    <numFmt numFmtId="166" formatCode="dddd&quot;  &quot;d\ mmmm\ yyyy"/>
    <numFmt numFmtId="167" formatCode="dddd\,\ &quot;&quot;d\ mmmm\ yyyy"/>
    <numFmt numFmtId="168" formatCode="#"/>
    <numFmt numFmtId="170" formatCode="dddd\ d\ mmmm\ yyyy"/>
    <numFmt numFmtId="172" formatCode="hh\hmm"/>
  </numFmts>
  <fonts count="6" x14ac:knownFonts="1">
    <font>
      <sz val="10"/>
      <name val="Arial"/>
      <family val="2"/>
    </font>
    <font>
      <sz val="10"/>
      <color rgb="FFCCCCCC"/>
      <name val="Arial"/>
      <family val="2"/>
    </font>
    <font>
      <b/>
      <sz val="10"/>
      <name val="Arial"/>
      <family val="2"/>
    </font>
    <font>
      <sz val="10"/>
      <color rgb="FF999999"/>
      <name val="Arial"/>
      <family val="2"/>
    </font>
    <font>
      <b/>
      <sz val="13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  <fill>
      <patternFill patternType="solid">
        <fgColor rgb="FFFFFFFF"/>
        <bgColor rgb="FFFFFFD7"/>
      </patternFill>
    </fill>
    <fill>
      <patternFill patternType="solid">
        <fgColor rgb="FFDDDDDD"/>
        <bgColor rgb="FFCCCCCC"/>
      </patternFill>
    </fill>
    <fill>
      <patternFill patternType="solid">
        <fgColor rgb="FFEEEEEE"/>
        <bgColor rgb="FFFFFFFF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2" borderId="0" applyBorder="0" applyProtection="0">
      <alignment vertical="center"/>
    </xf>
    <xf numFmtId="0" fontId="5" fillId="3" borderId="0" applyBorder="0" applyProtection="0">
      <alignment vertical="center"/>
    </xf>
  </cellStyleXfs>
  <cellXfs count="54">
    <xf numFmtId="0" fontId="0" fillId="0" borderId="0" xfId="0">
      <alignment vertical="center"/>
    </xf>
    <xf numFmtId="0" fontId="2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Protection="1">
      <alignment vertic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166" fontId="0" fillId="5" borderId="1" xfId="0" applyNumberForma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4" borderId="0" xfId="0" applyFill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1" xfId="2" applyBorder="1" applyProtection="1">
      <alignment vertical="center"/>
      <protection locked="0"/>
    </xf>
    <xf numFmtId="0" fontId="5" fillId="3" borderId="1" xfId="2" applyBorder="1" applyAlignment="1" applyProtection="1">
      <alignment horizontal="center" vertical="center"/>
      <protection locked="0"/>
    </xf>
    <xf numFmtId="0" fontId="5" fillId="5" borderId="1" xfId="2" applyFill="1" applyBorder="1" applyAlignment="1">
      <alignment horizontal="center" vertical="center"/>
    </xf>
    <xf numFmtId="165" fontId="5" fillId="3" borderId="1" xfId="2" applyNumberFormat="1" applyBorder="1" applyAlignment="1">
      <alignment horizontal="center" vertical="center"/>
    </xf>
    <xf numFmtId="1" fontId="1" fillId="4" borderId="0" xfId="0" applyNumberFormat="1" applyFont="1" applyFill="1" applyAlignment="1">
      <alignment horizontal="center"/>
    </xf>
    <xf numFmtId="167" fontId="0" fillId="3" borderId="5" xfId="0" applyNumberFormat="1" applyFill="1" applyBorder="1" applyAlignment="1">
      <alignment horizontal="center"/>
    </xf>
    <xf numFmtId="21" fontId="0" fillId="3" borderId="6" xfId="0" applyNumberForma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/>
    </xf>
    <xf numFmtId="168" fontId="0" fillId="3" borderId="4" xfId="0" applyNumberFormat="1" applyFill="1" applyBorder="1" applyAlignment="1">
      <alignment horizontal="center" vertical="center"/>
    </xf>
    <xf numFmtId="21" fontId="0" fillId="4" borderId="6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21" fontId="0" fillId="3" borderId="5" xfId="0" applyNumberFormat="1" applyFill="1" applyBorder="1" applyAlignment="1">
      <alignment horizontal="center" vertical="center"/>
    </xf>
    <xf numFmtId="21" fontId="0" fillId="4" borderId="0" xfId="0" applyNumberForma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21" fontId="2" fillId="4" borderId="1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8" fontId="3" fillId="4" borderId="7" xfId="0" applyNumberFormat="1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5" borderId="7" xfId="0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2" fillId="5" borderId="7" xfId="0" applyFont="1" applyFill="1" applyBorder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0" fontId="0" fillId="0" borderId="0" xfId="0" applyNumberFormat="1">
      <alignment vertical="center"/>
    </xf>
    <xf numFmtId="172" fontId="0" fillId="0" borderId="0" xfId="0" applyNumberFormat="1" applyAlignment="1">
      <alignment horizontal="center" vertical="center"/>
    </xf>
    <xf numFmtId="172" fontId="0" fillId="0" borderId="0" xfId="0" applyNumberFormat="1">
      <alignment vertical="center"/>
    </xf>
  </cellXfs>
  <cellStyles count="3">
    <cellStyle name="Jury 1" xfId="1" xr:uid="{00000000-0005-0000-0000-000006000000}"/>
    <cellStyle name="Jury 2" xfId="2" xr:uid="{00000000-0005-0000-0000-000007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D7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4"/>
  <sheetViews>
    <sheetView tabSelected="1" zoomScaleNormal="100" workbookViewId="0">
      <selection activeCell="F2" sqref="F2:F173"/>
    </sheetView>
  </sheetViews>
  <sheetFormatPr baseColWidth="10" defaultColWidth="11.5546875" defaultRowHeight="13.2" x14ac:dyDescent="0.25"/>
  <cols>
    <col min="4" max="4" width="58" customWidth="1"/>
    <col min="6" max="6" width="30.109375" style="51" customWidth="1"/>
    <col min="7" max="7" width="14.109375" style="53" customWidth="1"/>
    <col min="9" max="9" width="11.5546875" style="53"/>
    <col min="10" max="10" width="14.88671875" customWidth="1"/>
  </cols>
  <sheetData>
    <row r="1" spans="1:10" s="2" customFormat="1" x14ac:dyDescent="0.25">
      <c r="A1" s="2" t="str">
        <f>'feuille travail'!E1</f>
        <v>NOM</v>
      </c>
      <c r="B1" s="2" t="str">
        <f>'feuille travail'!F1</f>
        <v>PRENOM</v>
      </c>
      <c r="C1" s="2" t="str">
        <f>'feuille travail'!G1</f>
        <v>DIV</v>
      </c>
      <c r="D1" s="2" t="str">
        <f>'feuille travail'!J1</f>
        <v>SUJET_PRESENTE</v>
      </c>
      <c r="E1" s="2" t="str">
        <f>'feuille travail'!K1</f>
        <v>JURY</v>
      </c>
      <c r="F1" s="50" t="str">
        <f>'feuille travail'!L1</f>
        <v>JOUR</v>
      </c>
      <c r="G1" s="52" t="str">
        <f>'feuille travail'!M1</f>
        <v>HPASSAGE</v>
      </c>
      <c r="H1" s="2" t="str">
        <f>'feuille travail'!N1</f>
        <v>SALLE</v>
      </c>
      <c r="I1" s="52" t="str">
        <f>'feuille travail'!O1</f>
        <v>HCONVOC</v>
      </c>
      <c r="J1" s="2" t="str">
        <f>'feuille travail'!P1</f>
        <v>DIAPORAMA</v>
      </c>
    </row>
    <row r="2" spans="1:10" x14ac:dyDescent="0.25">
      <c r="A2" s="2" t="str">
        <f>'feuille travail'!E2</f>
        <v>AUBERGER</v>
      </c>
      <c r="B2" s="2" t="str">
        <f>'feuille travail'!F2</f>
        <v>Gaspard</v>
      </c>
      <c r="C2" s="2">
        <f>'feuille travail'!G2</f>
        <v>34</v>
      </c>
      <c r="D2" s="2" t="str">
        <f>'feuille travail'!J2</f>
        <v>Invention inutile : le parapluie pour chaussures (intro Allemand)</v>
      </c>
      <c r="E2" s="2">
        <f>'feuille travail'!K2</f>
        <v>1</v>
      </c>
      <c r="F2" s="50" t="str">
        <f>TEXT('feuille travail'!L2,"jjjj j mmmm aaaa")</f>
        <v>jeudi 8 mai 2025</v>
      </c>
      <c r="G2" s="52" t="str">
        <f>TEXT('feuille travail'!M2,"hh\hmm")</f>
        <v>08h15</v>
      </c>
      <c r="H2" s="2" t="str">
        <f>'feuille travail'!N2</f>
        <v>A03</v>
      </c>
      <c r="I2" s="52" t="str">
        <f>TEXT('feuille travail'!O2,"hh\hmm")</f>
        <v>08h00</v>
      </c>
      <c r="J2" s="2" t="str">
        <f>'feuille travail'!P2</f>
        <v>oui</v>
      </c>
    </row>
    <row r="3" spans="1:10" x14ac:dyDescent="0.25">
      <c r="A3" s="2" t="str">
        <f>'feuille travail'!E3</f>
        <v>COMBETTES</v>
      </c>
      <c r="B3" s="2" t="str">
        <f>'feuille travail'!F3</f>
        <v>Sean</v>
      </c>
      <c r="C3" s="2">
        <f>'feuille travail'!G3</f>
        <v>34</v>
      </c>
      <c r="D3" s="2" t="str">
        <f>'feuille travail'!J3</f>
        <v>Approche photographique des vaisseaux extraterrestres déguisés en nuages lenticulaires. (intro Allemand)</v>
      </c>
      <c r="E3" s="2">
        <f>'feuille travail'!K3</f>
        <v>1</v>
      </c>
      <c r="F3" s="50" t="str">
        <f>TEXT('feuille travail'!L3,"jjjj j mmmm aaaa")</f>
        <v>jeudi 8 mai 2025</v>
      </c>
      <c r="G3" s="52" t="str">
        <f>TEXT('feuille travail'!M3,"hh\hmm")</f>
        <v>08h35</v>
      </c>
      <c r="H3" s="2" t="str">
        <f>'feuille travail'!N3</f>
        <v>A03</v>
      </c>
      <c r="I3" s="52" t="str">
        <f>TEXT('feuille travail'!O3,"hh\hmm")</f>
        <v>08h20</v>
      </c>
      <c r="J3" s="2" t="str">
        <f>'feuille travail'!P3</f>
        <v>oui</v>
      </c>
    </row>
    <row r="4" spans="1:10" x14ac:dyDescent="0.25">
      <c r="A4" s="2" t="str">
        <f>'feuille travail'!E4</f>
        <v>GABARRE</v>
      </c>
      <c r="B4" s="2" t="str">
        <f>'feuille travail'!F4</f>
        <v>Fatou</v>
      </c>
      <c r="C4" s="2">
        <f>'feuille travail'!G4</f>
        <v>34</v>
      </c>
      <c r="D4" s="2" t="str">
        <f>'feuille travail'!J4</f>
        <v>Musique : détails sur la partition des chutes du Niagara (intro Allemand)</v>
      </c>
      <c r="E4" s="2">
        <f>'feuille travail'!K4</f>
        <v>1</v>
      </c>
      <c r="F4" s="50" t="str">
        <f>TEXT('feuille travail'!L4,"jjjj j mmmm aaaa")</f>
        <v>jeudi 8 mai 2025</v>
      </c>
      <c r="G4" s="52" t="str">
        <f>TEXT('feuille travail'!M4,"hh\hmm")</f>
        <v>08h55</v>
      </c>
      <c r="H4" s="2" t="str">
        <f>'feuille travail'!N4</f>
        <v>A03</v>
      </c>
      <c r="I4" s="52" t="str">
        <f>TEXT('feuille travail'!O4,"hh\hmm")</f>
        <v>08h40</v>
      </c>
      <c r="J4" s="2" t="str">
        <f>'feuille travail'!P4</f>
        <v>oui</v>
      </c>
    </row>
    <row r="5" spans="1:10" x14ac:dyDescent="0.25">
      <c r="A5" s="2" t="str">
        <f>'feuille travail'!E5</f>
        <v>LACHAUD</v>
      </c>
      <c r="B5" s="2" t="str">
        <f>'feuille travail'!F5</f>
        <v>Maher</v>
      </c>
      <c r="C5" s="2">
        <f>'feuille travail'!G5</f>
        <v>36</v>
      </c>
      <c r="D5" s="2" t="str">
        <f>'feuille travail'!J5</f>
        <v>Approche photographique des vaisseaux extraterrestres déguisés en nuages lenticulaires. (intro Allemand)</v>
      </c>
      <c r="E5" s="2">
        <f>'feuille travail'!K5</f>
        <v>1</v>
      </c>
      <c r="F5" s="50" t="str">
        <f>TEXT('feuille travail'!L5,"jjjj j mmmm aaaa")</f>
        <v>jeudi 8 mai 2025</v>
      </c>
      <c r="G5" s="52" t="str">
        <f>TEXT('feuille travail'!M5,"hh\hmm")</f>
        <v>09h15</v>
      </c>
      <c r="H5" s="2" t="str">
        <f>'feuille travail'!N5</f>
        <v>A03</v>
      </c>
      <c r="I5" s="52" t="str">
        <f>TEXT('feuille travail'!O5,"hh\hmm")</f>
        <v>09h00</v>
      </c>
      <c r="J5" s="2" t="str">
        <f>'feuille travail'!P5</f>
        <v>non</v>
      </c>
    </row>
    <row r="6" spans="1:10" x14ac:dyDescent="0.25">
      <c r="A6" s="2" t="str">
        <f>'feuille travail'!E6</f>
        <v>ABAIDIA</v>
      </c>
      <c r="B6" s="2" t="str">
        <f>'feuille travail'!F6</f>
        <v>Alix</v>
      </c>
      <c r="C6" s="2">
        <f>'feuille travail'!G6</f>
        <v>35</v>
      </c>
      <c r="D6" s="2" t="str">
        <f>'feuille travail'!J6</f>
        <v>Une théorie du complot : le petit-pois peut-il se cloner dans nos cerveaux ? (intro Anglais)</v>
      </c>
      <c r="E6" s="2">
        <f>'feuille travail'!K6</f>
        <v>1</v>
      </c>
      <c r="F6" s="50" t="str">
        <f>TEXT('feuille travail'!L6,"jjjj j mmmm aaaa")</f>
        <v>jeudi 8 mai 2025</v>
      </c>
      <c r="G6" s="52" t="str">
        <f>TEXT('feuille travail'!M6,"hh\hmm")</f>
        <v>09h35</v>
      </c>
      <c r="H6" s="2" t="str">
        <f>'feuille travail'!N6</f>
        <v>A03</v>
      </c>
      <c r="I6" s="52" t="str">
        <f>TEXT('feuille travail'!O6,"hh\hmm")</f>
        <v>09h20</v>
      </c>
      <c r="J6" s="2" t="str">
        <f>'feuille travail'!P6</f>
        <v>oui</v>
      </c>
    </row>
    <row r="7" spans="1:10" x14ac:dyDescent="0.25">
      <c r="A7" s="2" t="str">
        <f>'feuille travail'!E7</f>
        <v>ABED</v>
      </c>
      <c r="B7" s="2" t="str">
        <f>'feuille travail'!F7</f>
        <v>Cyrielle</v>
      </c>
      <c r="C7" s="2">
        <f>'feuille travail'!G7</f>
        <v>32</v>
      </c>
      <c r="D7" s="2" t="str">
        <f>'feuille travail'!J7</f>
        <v>Une théorie du complot : le petit-pois peut-il se cloner dans nos cerveaux ? (intro Anglais)</v>
      </c>
      <c r="E7" s="2">
        <f>'feuille travail'!K7</f>
        <v>1</v>
      </c>
      <c r="F7" s="50" t="str">
        <f>TEXT('feuille travail'!L7,"jjjj j mmmm aaaa")</f>
        <v>jeudi 8 mai 2025</v>
      </c>
      <c r="G7" s="52" t="str">
        <f>TEXT('feuille travail'!M7,"hh\hmm")</f>
        <v>10h10</v>
      </c>
      <c r="H7" s="2" t="str">
        <f>'feuille travail'!N7</f>
        <v>A03</v>
      </c>
      <c r="I7" s="52" t="str">
        <f>TEXT('feuille travail'!O7,"hh\hmm")</f>
        <v>09h55</v>
      </c>
      <c r="J7" s="2" t="str">
        <f>'feuille travail'!P7</f>
        <v>oui</v>
      </c>
    </row>
    <row r="8" spans="1:10" x14ac:dyDescent="0.25">
      <c r="A8" s="2" t="str">
        <f>'feuille travail'!E8</f>
        <v>ADJAL</v>
      </c>
      <c r="B8" s="2" t="str">
        <f>'feuille travail'!F8</f>
        <v>Mike</v>
      </c>
      <c r="C8" s="2">
        <f>'feuille travail'!G8</f>
        <v>32</v>
      </c>
      <c r="D8" s="2" t="str">
        <f>'feuille travail'!J8</f>
        <v>Cuisine du monde : la soupe de caillou (intro Anglais)</v>
      </c>
      <c r="E8" s="2">
        <f>'feuille travail'!K8</f>
        <v>1</v>
      </c>
      <c r="F8" s="50" t="str">
        <f>TEXT('feuille travail'!L8,"jjjj j mmmm aaaa")</f>
        <v>jeudi 8 mai 2025</v>
      </c>
      <c r="G8" s="52" t="str">
        <f>TEXT('feuille travail'!M8,"hh\hmm")</f>
        <v>10h30</v>
      </c>
      <c r="H8" s="2" t="str">
        <f>'feuille travail'!N8</f>
        <v>A03</v>
      </c>
      <c r="I8" s="52" t="str">
        <f>TEXT('feuille travail'!O8,"hh\hmm")</f>
        <v>10h15</v>
      </c>
      <c r="J8" s="2" t="str">
        <f>'feuille travail'!P8</f>
        <v>oui</v>
      </c>
    </row>
    <row r="9" spans="1:10" x14ac:dyDescent="0.25">
      <c r="A9" s="2" t="str">
        <f>'feuille travail'!E9</f>
        <v>AMICO</v>
      </c>
      <c r="B9" s="2" t="str">
        <f>'feuille travail'!F9</f>
        <v>Grégoire</v>
      </c>
      <c r="C9" s="2">
        <f>'feuille travail'!G9</f>
        <v>31</v>
      </c>
      <c r="D9" s="2" t="str">
        <f>'feuille travail'!J9</f>
        <v>Recherche et développement : recyclage des allumettes usagées (intro Anglais)</v>
      </c>
      <c r="E9" s="2">
        <f>'feuille travail'!K9</f>
        <v>1</v>
      </c>
      <c r="F9" s="50" t="str">
        <f>TEXT('feuille travail'!L9,"jjjj j mmmm aaaa")</f>
        <v>jeudi 8 mai 2025</v>
      </c>
      <c r="G9" s="52" t="str">
        <f>TEXT('feuille travail'!M9,"hh\hmm")</f>
        <v>10h50</v>
      </c>
      <c r="H9" s="2" t="str">
        <f>'feuille travail'!N9</f>
        <v>A03</v>
      </c>
      <c r="I9" s="52" t="str">
        <f>TEXT('feuille travail'!O9,"hh\hmm")</f>
        <v>10h35</v>
      </c>
      <c r="J9" s="2" t="str">
        <f>'feuille travail'!P9</f>
        <v>non</v>
      </c>
    </row>
    <row r="10" spans="1:10" x14ac:dyDescent="0.25">
      <c r="A10" s="2" t="str">
        <f>'feuille travail'!E10</f>
        <v>ANANI</v>
      </c>
      <c r="B10" s="2" t="str">
        <f>'feuille travail'!F10</f>
        <v>Sami</v>
      </c>
      <c r="C10" s="2">
        <f>'feuille travail'!G10</f>
        <v>34</v>
      </c>
      <c r="D10" s="2" t="str">
        <f>'feuille travail'!J10</f>
        <v>Une théorie du complot : le petit-pois peut-il se cloner dans nos cerveaux ? (intro Anglais)</v>
      </c>
      <c r="E10" s="2">
        <f>'feuille travail'!K10</f>
        <v>1</v>
      </c>
      <c r="F10" s="50" t="str">
        <f>TEXT('feuille travail'!L10,"jjjj j mmmm aaaa")</f>
        <v>jeudi 8 mai 2025</v>
      </c>
      <c r="G10" s="52" t="str">
        <f>TEXT('feuille travail'!M10,"hh\hmm")</f>
        <v>11h10</v>
      </c>
      <c r="H10" s="2" t="str">
        <f>'feuille travail'!N10</f>
        <v>A03</v>
      </c>
      <c r="I10" s="52" t="str">
        <f>TEXT('feuille travail'!O10,"hh\hmm")</f>
        <v>10h55</v>
      </c>
      <c r="J10" s="2" t="str">
        <f>'feuille travail'!P10</f>
        <v>oui</v>
      </c>
    </row>
    <row r="11" spans="1:10" x14ac:dyDescent="0.25">
      <c r="A11" s="2" t="str">
        <f>'feuille travail'!E11</f>
        <v>AUBRUN</v>
      </c>
      <c r="B11" s="2" t="str">
        <f>'feuille travail'!F11</f>
        <v>Louka</v>
      </c>
      <c r="C11" s="2">
        <f>'feuille travail'!G11</f>
        <v>35</v>
      </c>
      <c r="D11" s="2" t="str">
        <f>'feuille travail'!J11</f>
        <v>Une théorie du complot : le petit-pois peut-il se cloner dans nos cerveaux ? (intro Anglais)</v>
      </c>
      <c r="E11" s="2">
        <f>'feuille travail'!K11</f>
        <v>2</v>
      </c>
      <c r="F11" s="50" t="str">
        <f>TEXT('feuille travail'!L11,"jjjj j mmmm aaaa")</f>
        <v>jeudi 8 mai 2025</v>
      </c>
      <c r="G11" s="52" t="str">
        <f>TEXT('feuille travail'!M11,"hh\hmm")</f>
        <v>08h15</v>
      </c>
      <c r="H11" s="2" t="str">
        <f>'feuille travail'!N11</f>
        <v>A04</v>
      </c>
      <c r="I11" s="52" t="str">
        <f>TEXT('feuille travail'!O11,"hh\hmm")</f>
        <v>08h00</v>
      </c>
      <c r="J11" s="2" t="str">
        <f>'feuille travail'!P11</f>
        <v>oui</v>
      </c>
    </row>
    <row r="12" spans="1:10" x14ac:dyDescent="0.25">
      <c r="A12" s="2" t="str">
        <f>'feuille travail'!E12</f>
        <v>AVELLANEDA</v>
      </c>
      <c r="B12" s="2" t="str">
        <f>'feuille travail'!F12</f>
        <v>Ishaq</v>
      </c>
      <c r="C12" s="2">
        <f>'feuille travail'!G12</f>
        <v>36</v>
      </c>
      <c r="D12" s="2" t="str">
        <f>'feuille travail'!J12</f>
        <v>Que se passerait-il si le tigre à dents de sabre réapparaissait sur la terre aujourd'hui ? (intro Anglais)</v>
      </c>
      <c r="E12" s="2">
        <f>'feuille travail'!K12</f>
        <v>2</v>
      </c>
      <c r="F12" s="50" t="str">
        <f>TEXT('feuille travail'!L12,"jjjj j mmmm aaaa")</f>
        <v>jeudi 8 mai 2025</v>
      </c>
      <c r="G12" s="52" t="str">
        <f>TEXT('feuille travail'!M12,"hh\hmm")</f>
        <v>08h35</v>
      </c>
      <c r="H12" s="2" t="str">
        <f>'feuille travail'!N12</f>
        <v>A04</v>
      </c>
      <c r="I12" s="52" t="str">
        <f>TEXT('feuille travail'!O12,"hh\hmm")</f>
        <v>08h20</v>
      </c>
      <c r="J12" s="2" t="str">
        <f>'feuille travail'!P12</f>
        <v>oui</v>
      </c>
    </row>
    <row r="13" spans="1:10" x14ac:dyDescent="0.25">
      <c r="A13" s="2" t="str">
        <f>'feuille travail'!E13</f>
        <v>AVIGNON</v>
      </c>
      <c r="B13" s="2" t="str">
        <f>'feuille travail'!F13</f>
        <v>Angèle</v>
      </c>
      <c r="C13" s="2">
        <f>'feuille travail'!G13</f>
        <v>35</v>
      </c>
      <c r="D13" s="2" t="str">
        <f>'feuille travail'!J13</f>
        <v>Une théorie du complot : le petit-pois peut-il se cloner dans nos cerveaux ? (intro Anglais)</v>
      </c>
      <c r="E13" s="2">
        <f>'feuille travail'!K13</f>
        <v>2</v>
      </c>
      <c r="F13" s="50" t="str">
        <f>TEXT('feuille travail'!L13,"jjjj j mmmm aaaa")</f>
        <v>jeudi 8 mai 2025</v>
      </c>
      <c r="G13" s="52" t="str">
        <f>TEXT('feuille travail'!M13,"hh\hmm")</f>
        <v>08h55</v>
      </c>
      <c r="H13" s="2" t="str">
        <f>'feuille travail'!N13</f>
        <v>A04</v>
      </c>
      <c r="I13" s="52" t="str">
        <f>TEXT('feuille travail'!O13,"hh\hmm")</f>
        <v>08h40</v>
      </c>
      <c r="J13" s="2" t="str">
        <f>'feuille travail'!P13</f>
        <v>non</v>
      </c>
    </row>
    <row r="14" spans="1:10" x14ac:dyDescent="0.25">
      <c r="A14" s="2" t="str">
        <f>'feuille travail'!E14</f>
        <v>AZIZA</v>
      </c>
      <c r="B14" s="2" t="str">
        <f>'feuille travail'!F14</f>
        <v>Brahim</v>
      </c>
      <c r="C14" s="2">
        <f>'feuille travail'!G14</f>
        <v>33</v>
      </c>
      <c r="D14" s="2" t="str">
        <f>'feuille travail'!J14</f>
        <v>Que se passerait-il si le tigre à dents de sabre réapparaissait sur la terre aujourd'hui ? (intro Anglais)</v>
      </c>
      <c r="E14" s="2">
        <f>'feuille travail'!K14</f>
        <v>2</v>
      </c>
      <c r="F14" s="50" t="str">
        <f>TEXT('feuille travail'!L14,"jjjj j mmmm aaaa")</f>
        <v>jeudi 8 mai 2025</v>
      </c>
      <c r="G14" s="52" t="str">
        <f>TEXT('feuille travail'!M14,"hh\hmm")</f>
        <v>09h15</v>
      </c>
      <c r="H14" s="2" t="str">
        <f>'feuille travail'!N14</f>
        <v>A04</v>
      </c>
      <c r="I14" s="52" t="str">
        <f>TEXT('feuille travail'!O14,"hh\hmm")</f>
        <v>09h00</v>
      </c>
      <c r="J14" s="2" t="str">
        <f>'feuille travail'!P14</f>
        <v>non</v>
      </c>
    </row>
    <row r="15" spans="1:10" x14ac:dyDescent="0.25">
      <c r="A15" s="2" t="str">
        <f>'feuille travail'!E15</f>
        <v>BARTEL</v>
      </c>
      <c r="B15" s="2" t="str">
        <f>'feuille travail'!F15</f>
        <v>Jérémie</v>
      </c>
      <c r="C15" s="2">
        <f>'feuille travail'!G15</f>
        <v>32</v>
      </c>
      <c r="D15" s="2" t="str">
        <f>'feuille travail'!J15</f>
        <v>Que se passerait-il si le tigre à dents de sabre réapparaissait sur la terre aujourd'hui ? (intro Anglais)</v>
      </c>
      <c r="E15" s="2">
        <f>'feuille travail'!K15</f>
        <v>2</v>
      </c>
      <c r="F15" s="50" t="str">
        <f>TEXT('feuille travail'!L15,"jjjj j mmmm aaaa")</f>
        <v>jeudi 8 mai 2025</v>
      </c>
      <c r="G15" s="52" t="str">
        <f>TEXT('feuille travail'!M15,"hh\hmm")</f>
        <v>09h35</v>
      </c>
      <c r="H15" s="2" t="str">
        <f>'feuille travail'!N15</f>
        <v>A04</v>
      </c>
      <c r="I15" s="52" t="str">
        <f>TEXT('feuille travail'!O15,"hh\hmm")</f>
        <v>09h20</v>
      </c>
      <c r="J15" s="2" t="str">
        <f>'feuille travail'!P15</f>
        <v>non</v>
      </c>
    </row>
    <row r="16" spans="1:10" x14ac:dyDescent="0.25">
      <c r="A16" s="2" t="str">
        <f>'feuille travail'!E16</f>
        <v>BOURGUIGNON</v>
      </c>
      <c r="B16" s="2" t="str">
        <f>'feuille travail'!F16</f>
        <v>Maëlly</v>
      </c>
      <c r="C16" s="2">
        <f>'feuille travail'!G16</f>
        <v>37</v>
      </c>
      <c r="D16" s="2" t="str">
        <f>'feuille travail'!J16</f>
        <v>Recherche et développement : recyclage des allumettes usagées (intro Anglais)</v>
      </c>
      <c r="E16" s="2">
        <f>'feuille travail'!K16</f>
        <v>2</v>
      </c>
      <c r="F16" s="50" t="str">
        <f>TEXT('feuille travail'!L16,"jjjj j mmmm aaaa")</f>
        <v>jeudi 8 mai 2025</v>
      </c>
      <c r="G16" s="52" t="str">
        <f>TEXT('feuille travail'!M16,"hh\hmm")</f>
        <v>10h10</v>
      </c>
      <c r="H16" s="2" t="str">
        <f>'feuille travail'!N16</f>
        <v>A04</v>
      </c>
      <c r="I16" s="52" t="str">
        <f>TEXT('feuille travail'!O16,"hh\hmm")</f>
        <v>09h55</v>
      </c>
      <c r="J16" s="2" t="str">
        <f>'feuille travail'!P16</f>
        <v>oui</v>
      </c>
    </row>
    <row r="17" spans="1:10" x14ac:dyDescent="0.25">
      <c r="A17" s="2" t="str">
        <f>'feuille travail'!E17</f>
        <v>BREYSSE</v>
      </c>
      <c r="B17" s="2" t="str">
        <f>'feuille travail'!F17</f>
        <v>Ethann</v>
      </c>
      <c r="C17" s="2">
        <f>'feuille travail'!G17</f>
        <v>37</v>
      </c>
      <c r="D17" s="2" t="str">
        <f>'feuille travail'!J17</f>
        <v>Agriculture : la limace comme substitut aux tomates cerises (intro Anglais)</v>
      </c>
      <c r="E17" s="2">
        <f>'feuille travail'!K17</f>
        <v>2</v>
      </c>
      <c r="F17" s="50" t="str">
        <f>TEXT('feuille travail'!L17,"jjjj j mmmm aaaa")</f>
        <v>jeudi 8 mai 2025</v>
      </c>
      <c r="G17" s="52" t="str">
        <f>TEXT('feuille travail'!M17,"hh\hmm")</f>
        <v>10h30</v>
      </c>
      <c r="H17" s="2" t="str">
        <f>'feuille travail'!N17</f>
        <v>A04</v>
      </c>
      <c r="I17" s="52" t="str">
        <f>TEXT('feuille travail'!O17,"hh\hmm")</f>
        <v>10h15</v>
      </c>
      <c r="J17" s="2" t="str">
        <f>'feuille travail'!P17</f>
        <v>oui</v>
      </c>
    </row>
    <row r="18" spans="1:10" x14ac:dyDescent="0.25">
      <c r="A18" s="2" t="str">
        <f>'feuille travail'!E18</f>
        <v>BULTEAU</v>
      </c>
      <c r="B18" s="2" t="str">
        <f>'feuille travail'!F18</f>
        <v>Yassir</v>
      </c>
      <c r="C18" s="2">
        <f>'feuille travail'!G18</f>
        <v>31</v>
      </c>
      <c r="D18" s="2" t="str">
        <f>'feuille travail'!J18</f>
        <v>Que se passerait-il si le tigre à dents de sabre réapparaissait sur la terre aujourd'hui ? (intro Anglais)</v>
      </c>
      <c r="E18" s="2">
        <f>'feuille travail'!K18</f>
        <v>2</v>
      </c>
      <c r="F18" s="50" t="str">
        <f>TEXT('feuille travail'!L18,"jjjj j mmmm aaaa")</f>
        <v>jeudi 8 mai 2025</v>
      </c>
      <c r="G18" s="52" t="str">
        <f>TEXT('feuille travail'!M18,"hh\hmm")</f>
        <v>10h50</v>
      </c>
      <c r="H18" s="2" t="str">
        <f>'feuille travail'!N18</f>
        <v>A04</v>
      </c>
      <c r="I18" s="52" t="str">
        <f>TEXT('feuille travail'!O18,"hh\hmm")</f>
        <v>10h35</v>
      </c>
      <c r="J18" s="2" t="str">
        <f>'feuille travail'!P18</f>
        <v>non</v>
      </c>
    </row>
    <row r="19" spans="1:10" x14ac:dyDescent="0.25">
      <c r="A19" s="2" t="str">
        <f>'feuille travail'!E19</f>
        <v>CHAHID</v>
      </c>
      <c r="B19" s="2" t="str">
        <f>'feuille travail'!F19</f>
        <v>Kenny</v>
      </c>
      <c r="C19" s="2">
        <f>'feuille travail'!G19</f>
        <v>33</v>
      </c>
      <c r="D19" s="2" t="str">
        <f>'feuille travail'!J19</f>
        <v>Que se passerait-il si le tigre à dents de sabre réapparaissait sur la terre aujourd'hui ? (intro Anglais)</v>
      </c>
      <c r="E19" s="2">
        <f>'feuille travail'!K19</f>
        <v>2</v>
      </c>
      <c r="F19" s="50" t="str">
        <f>TEXT('feuille travail'!L19,"jjjj j mmmm aaaa")</f>
        <v>jeudi 8 mai 2025</v>
      </c>
      <c r="G19" s="52" t="str">
        <f>TEXT('feuille travail'!M19,"hh\hmm")</f>
        <v>11h10</v>
      </c>
      <c r="H19" s="2" t="str">
        <f>'feuille travail'!N19</f>
        <v>A04</v>
      </c>
      <c r="I19" s="52" t="str">
        <f>TEXT('feuille travail'!O19,"hh\hmm")</f>
        <v>10h55</v>
      </c>
      <c r="J19" s="2" t="str">
        <f>'feuille travail'!P19</f>
        <v>non</v>
      </c>
    </row>
    <row r="20" spans="1:10" x14ac:dyDescent="0.25">
      <c r="A20" s="2" t="str">
        <f>'feuille travail'!E20</f>
        <v>CLAUS</v>
      </c>
      <c r="B20" s="2" t="str">
        <f>'feuille travail'!F20</f>
        <v>Madeline</v>
      </c>
      <c r="C20" s="2">
        <f>'feuille travail'!G20</f>
        <v>36</v>
      </c>
      <c r="D20" s="2" t="str">
        <f>'feuille travail'!J20</f>
        <v>Invention inutile : le parapluie pour chaussures (intro Anglais)</v>
      </c>
      <c r="E20" s="2">
        <f>'feuille travail'!K20</f>
        <v>2</v>
      </c>
      <c r="F20" s="50" t="str">
        <f>TEXT('feuille travail'!L20,"jjjj j mmmm aaaa")</f>
        <v>jeudi 8 mai 2025</v>
      </c>
      <c r="G20" s="52" t="str">
        <f>TEXT('feuille travail'!M20,"hh\hmm")</f>
        <v>11h30</v>
      </c>
      <c r="H20" s="2" t="str">
        <f>'feuille travail'!N20</f>
        <v>A04</v>
      </c>
      <c r="I20" s="52" t="str">
        <f>TEXT('feuille travail'!O20,"hh\hmm")</f>
        <v>11h15</v>
      </c>
      <c r="J20" s="2" t="str">
        <f>'feuille travail'!P20</f>
        <v>oui</v>
      </c>
    </row>
    <row r="21" spans="1:10" x14ac:dyDescent="0.25">
      <c r="A21" s="2" t="str">
        <f>'feuille travail'!E21</f>
        <v>CLETON</v>
      </c>
      <c r="B21" s="2" t="str">
        <f>'feuille travail'!F21</f>
        <v>Kenzo</v>
      </c>
      <c r="C21" s="2">
        <f>'feuille travail'!G21</f>
        <v>36</v>
      </c>
      <c r="D21" s="2" t="str">
        <f>'feuille travail'!J21</f>
        <v>Que se passerait-il si le tigre à dents de sabre réapparaissait sur la terre aujourd'hui ? (intro Anglais)</v>
      </c>
      <c r="E21" s="2">
        <f>'feuille travail'!K21</f>
        <v>3</v>
      </c>
      <c r="F21" s="50" t="str">
        <f>TEXT('feuille travail'!L21,"jjjj j mmmm aaaa")</f>
        <v>jeudi 8 mai 2025</v>
      </c>
      <c r="G21" s="52" t="str">
        <f>TEXT('feuille travail'!M21,"hh\hmm")</f>
        <v>08h15</v>
      </c>
      <c r="H21" s="2" t="str">
        <f>'feuille travail'!N21</f>
        <v>A05</v>
      </c>
      <c r="I21" s="52" t="str">
        <f>TEXT('feuille travail'!O21,"hh\hmm")</f>
        <v>08h00</v>
      </c>
      <c r="J21" s="2" t="str">
        <f>'feuille travail'!P21</f>
        <v>oui</v>
      </c>
    </row>
    <row r="22" spans="1:10" x14ac:dyDescent="0.25">
      <c r="A22" s="2" t="str">
        <f>'feuille travail'!E22</f>
        <v>COIRIER</v>
      </c>
      <c r="B22" s="2" t="str">
        <f>'feuille travail'!F22</f>
        <v>Léona</v>
      </c>
      <c r="C22" s="2">
        <f>'feuille travail'!G22</f>
        <v>33</v>
      </c>
      <c r="D22" s="2" t="str">
        <f>'feuille travail'!J22</f>
        <v>Développement de l’exploitation minière au Wakanda (intro Anglais)</v>
      </c>
      <c r="E22" s="2">
        <f>'feuille travail'!K22</f>
        <v>3</v>
      </c>
      <c r="F22" s="50" t="str">
        <f>TEXT('feuille travail'!L22,"jjjj j mmmm aaaa")</f>
        <v>jeudi 8 mai 2025</v>
      </c>
      <c r="G22" s="52" t="str">
        <f>TEXT('feuille travail'!M22,"hh\hmm")</f>
        <v>08h35</v>
      </c>
      <c r="H22" s="2" t="str">
        <f>'feuille travail'!N22</f>
        <v>A05</v>
      </c>
      <c r="I22" s="52" t="str">
        <f>TEXT('feuille travail'!O22,"hh\hmm")</f>
        <v>08h20</v>
      </c>
      <c r="J22" s="2" t="str">
        <f>'feuille travail'!P22</f>
        <v>non</v>
      </c>
    </row>
    <row r="23" spans="1:10" x14ac:dyDescent="0.25">
      <c r="A23" s="2" t="str">
        <f>'feuille travail'!E23</f>
        <v>COMAS</v>
      </c>
      <c r="B23" s="2" t="str">
        <f>'feuille travail'!F23</f>
        <v>Mahe</v>
      </c>
      <c r="C23" s="2">
        <f>'feuille travail'!G23</f>
        <v>34</v>
      </c>
      <c r="D23" s="2" t="str">
        <f>'feuille travail'!J23</f>
        <v>Que se passerait-il si le tigre à dents de sabre réapparaissait sur la terre aujourd'hui ? (intro Anglais)</v>
      </c>
      <c r="E23" s="2">
        <f>'feuille travail'!K23</f>
        <v>3</v>
      </c>
      <c r="F23" s="50" t="str">
        <f>TEXT('feuille travail'!L23,"jjjj j mmmm aaaa")</f>
        <v>jeudi 8 mai 2025</v>
      </c>
      <c r="G23" s="52" t="str">
        <f>TEXT('feuille travail'!M23,"hh\hmm")</f>
        <v>08h55</v>
      </c>
      <c r="H23" s="2" t="str">
        <f>'feuille travail'!N23</f>
        <v>A05</v>
      </c>
      <c r="I23" s="52" t="str">
        <f>TEXT('feuille travail'!O23,"hh\hmm")</f>
        <v>08h40</v>
      </c>
      <c r="J23" s="2" t="str">
        <f>'feuille travail'!P23</f>
        <v>non</v>
      </c>
    </row>
    <row r="24" spans="1:10" x14ac:dyDescent="0.25">
      <c r="A24" s="2" t="str">
        <f>'feuille travail'!E24</f>
        <v>CORDEL</v>
      </c>
      <c r="B24" s="2" t="str">
        <f>'feuille travail'!F24</f>
        <v>Lamine</v>
      </c>
      <c r="C24" s="2">
        <f>'feuille travail'!G24</f>
        <v>32</v>
      </c>
      <c r="D24" s="2" t="str">
        <f>'feuille travail'!J24</f>
        <v>Recherche et développement : recyclage des allumettes usagées (intro Anglais)</v>
      </c>
      <c r="E24" s="2">
        <f>'feuille travail'!K24</f>
        <v>3</v>
      </c>
      <c r="F24" s="50" t="str">
        <f>TEXT('feuille travail'!L24,"jjjj j mmmm aaaa")</f>
        <v>jeudi 8 mai 2025</v>
      </c>
      <c r="G24" s="52" t="str">
        <f>TEXT('feuille travail'!M24,"hh\hmm")</f>
        <v>09h15</v>
      </c>
      <c r="H24" s="2" t="str">
        <f>'feuille travail'!N24</f>
        <v>A05</v>
      </c>
      <c r="I24" s="52" t="str">
        <f>TEXT('feuille travail'!O24,"hh\hmm")</f>
        <v>09h00</v>
      </c>
      <c r="J24" s="2" t="str">
        <f>'feuille travail'!P24</f>
        <v>oui</v>
      </c>
    </row>
    <row r="25" spans="1:10" x14ac:dyDescent="0.25">
      <c r="A25" s="2" t="str">
        <f>'feuille travail'!E25</f>
        <v>COX</v>
      </c>
      <c r="B25" s="2" t="str">
        <f>'feuille travail'!F25</f>
        <v>Léni</v>
      </c>
      <c r="C25" s="2">
        <f>'feuille travail'!G25</f>
        <v>31</v>
      </c>
      <c r="D25" s="2" t="str">
        <f>'feuille travail'!J25</f>
        <v>Une théorie du complot : le petit-pois peut-il se cloner dans nos cerveaux ? (intro Anglais)</v>
      </c>
      <c r="E25" s="2">
        <f>'feuille travail'!K25</f>
        <v>3</v>
      </c>
      <c r="F25" s="50" t="str">
        <f>TEXT('feuille travail'!L25,"jjjj j mmmm aaaa")</f>
        <v>jeudi 8 mai 2025</v>
      </c>
      <c r="G25" s="52" t="str">
        <f>TEXT('feuille travail'!M25,"hh\hmm")</f>
        <v>09h35</v>
      </c>
      <c r="H25" s="2" t="str">
        <f>'feuille travail'!N25</f>
        <v>A05</v>
      </c>
      <c r="I25" s="52" t="str">
        <f>TEXT('feuille travail'!O25,"hh\hmm")</f>
        <v>09h20</v>
      </c>
      <c r="J25" s="2" t="str">
        <f>'feuille travail'!P25</f>
        <v>non</v>
      </c>
    </row>
    <row r="26" spans="1:10" x14ac:dyDescent="0.25">
      <c r="A26" s="2" t="str">
        <f>'feuille travail'!E26</f>
        <v>DECOUDU</v>
      </c>
      <c r="B26" s="2" t="str">
        <f>'feuille travail'!F26</f>
        <v>Coline</v>
      </c>
      <c r="C26" s="2">
        <f>'feuille travail'!G26</f>
        <v>35</v>
      </c>
      <c r="D26" s="2" t="str">
        <f>'feuille travail'!J26</f>
        <v>Une théorie du complot : le petit-pois peut-il se cloner dans nos cerveaux ? (intro Anglais)</v>
      </c>
      <c r="E26" s="2">
        <f>'feuille travail'!K26</f>
        <v>3</v>
      </c>
      <c r="F26" s="50" t="str">
        <f>TEXT('feuille travail'!L26,"jjjj j mmmm aaaa")</f>
        <v>jeudi 8 mai 2025</v>
      </c>
      <c r="G26" s="52" t="str">
        <f>TEXT('feuille travail'!M26,"hh\hmm")</f>
        <v>10h10</v>
      </c>
      <c r="H26" s="2" t="str">
        <f>'feuille travail'!N26</f>
        <v>A05</v>
      </c>
      <c r="I26" s="52" t="str">
        <f>TEXT('feuille travail'!O26,"hh\hmm")</f>
        <v>09h55</v>
      </c>
      <c r="J26" s="2" t="str">
        <f>'feuille travail'!P26</f>
        <v>non</v>
      </c>
    </row>
    <row r="27" spans="1:10" x14ac:dyDescent="0.25">
      <c r="A27" s="2" t="str">
        <f>'feuille travail'!E27</f>
        <v>DELETRAZ</v>
      </c>
      <c r="B27" s="2" t="str">
        <f>'feuille travail'!F27</f>
        <v>Louka</v>
      </c>
      <c r="C27" s="2">
        <f>'feuille travail'!G27</f>
        <v>36</v>
      </c>
      <c r="D27" s="2" t="str">
        <f>'feuille travail'!J27</f>
        <v>Approche photographique des vaisseaux extraterrestres déguisés en nuages lenticulaires. (intro Anglais)</v>
      </c>
      <c r="E27" s="2">
        <f>'feuille travail'!K27</f>
        <v>3</v>
      </c>
      <c r="F27" s="50" t="str">
        <f>TEXT('feuille travail'!L27,"jjjj j mmmm aaaa")</f>
        <v>jeudi 8 mai 2025</v>
      </c>
      <c r="G27" s="52" t="str">
        <f>TEXT('feuille travail'!M27,"hh\hmm")</f>
        <v>10h30</v>
      </c>
      <c r="H27" s="2" t="str">
        <f>'feuille travail'!N27</f>
        <v>A05</v>
      </c>
      <c r="I27" s="52" t="str">
        <f>TEXT('feuille travail'!O27,"hh\hmm")</f>
        <v>10h15</v>
      </c>
      <c r="J27" s="2" t="str">
        <f>'feuille travail'!P27</f>
        <v>oui</v>
      </c>
    </row>
    <row r="28" spans="1:10" x14ac:dyDescent="0.25">
      <c r="A28" s="2" t="str">
        <f>'feuille travail'!E28</f>
        <v>DESTIN</v>
      </c>
      <c r="B28" s="2" t="str">
        <f>'feuille travail'!F28</f>
        <v>Nelly</v>
      </c>
      <c r="C28" s="2">
        <f>'feuille travail'!G28</f>
        <v>37</v>
      </c>
      <c r="D28" s="2" t="str">
        <f>'feuille travail'!J28</f>
        <v>Recherche et développement : recyclage des allumettes usagées (intro Anglais)</v>
      </c>
      <c r="E28" s="2">
        <f>'feuille travail'!K28</f>
        <v>3</v>
      </c>
      <c r="F28" s="50" t="str">
        <f>TEXT('feuille travail'!L28,"jjjj j mmmm aaaa")</f>
        <v>jeudi 8 mai 2025</v>
      </c>
      <c r="G28" s="52" t="str">
        <f>TEXT('feuille travail'!M28,"hh\hmm")</f>
        <v>10h50</v>
      </c>
      <c r="H28" s="2" t="str">
        <f>'feuille travail'!N28</f>
        <v>A05</v>
      </c>
      <c r="I28" s="52" t="str">
        <f>TEXT('feuille travail'!O28,"hh\hmm")</f>
        <v>10h35</v>
      </c>
      <c r="J28" s="2" t="str">
        <f>'feuille travail'!P28</f>
        <v>oui</v>
      </c>
    </row>
    <row r="29" spans="1:10" x14ac:dyDescent="0.25">
      <c r="A29" s="2" t="str">
        <f>'feuille travail'!E29</f>
        <v>DEVISMES</v>
      </c>
      <c r="B29" s="2" t="str">
        <f>'feuille travail'!F29</f>
        <v>Sara</v>
      </c>
      <c r="C29" s="2">
        <f>'feuille travail'!G29</f>
        <v>34</v>
      </c>
      <c r="D29" s="2" t="str">
        <f>'feuille travail'!J29</f>
        <v>Que se passerait-il si le tigre à dents de sabre réapparaissait sur la terre aujourd'hui ? (intro Anglais)</v>
      </c>
      <c r="E29" s="2">
        <f>'feuille travail'!K29</f>
        <v>3</v>
      </c>
      <c r="F29" s="50" t="str">
        <f>TEXT('feuille travail'!L29,"jjjj j mmmm aaaa")</f>
        <v>jeudi 8 mai 2025</v>
      </c>
      <c r="G29" s="52" t="str">
        <f>TEXT('feuille travail'!M29,"hh\hmm")</f>
        <v>11h10</v>
      </c>
      <c r="H29" s="2" t="str">
        <f>'feuille travail'!N29</f>
        <v>A05</v>
      </c>
      <c r="I29" s="52" t="str">
        <f>TEXT('feuille travail'!O29,"hh\hmm")</f>
        <v>10h55</v>
      </c>
      <c r="J29" s="2" t="str">
        <f>'feuille travail'!P29</f>
        <v>oui</v>
      </c>
    </row>
    <row r="30" spans="1:10" x14ac:dyDescent="0.25">
      <c r="A30" s="2" t="str">
        <f>'feuille travail'!E30</f>
        <v>DOMANGE</v>
      </c>
      <c r="B30" s="2" t="str">
        <f>'feuille travail'!F30</f>
        <v>Cyprien</v>
      </c>
      <c r="C30" s="2">
        <f>'feuille travail'!G30</f>
        <v>35</v>
      </c>
      <c r="D30" s="2" t="str">
        <f>'feuille travail'!J30</f>
        <v>Une théorie du complot : le petit-pois peut-il se cloner dans nos cerveaux ? (intro Anglais)</v>
      </c>
      <c r="E30" s="2">
        <f>'feuille travail'!K30</f>
        <v>3</v>
      </c>
      <c r="F30" s="50" t="str">
        <f>TEXT('feuille travail'!L30,"jjjj j mmmm aaaa")</f>
        <v>jeudi 8 mai 2025</v>
      </c>
      <c r="G30" s="52" t="str">
        <f>TEXT('feuille travail'!M30,"hh\hmm")</f>
        <v>11h30</v>
      </c>
      <c r="H30" s="2" t="str">
        <f>'feuille travail'!N30</f>
        <v>A05</v>
      </c>
      <c r="I30" s="52" t="str">
        <f>TEXT('feuille travail'!O30,"hh\hmm")</f>
        <v>11h15</v>
      </c>
      <c r="J30" s="2" t="str">
        <f>'feuille travail'!P30</f>
        <v>non</v>
      </c>
    </row>
    <row r="31" spans="1:10" x14ac:dyDescent="0.25">
      <c r="A31" s="2" t="str">
        <f>'feuille travail'!E31</f>
        <v>DUARTE</v>
      </c>
      <c r="B31" s="2" t="str">
        <f>'feuille travail'!F31</f>
        <v>Loona</v>
      </c>
      <c r="C31" s="2">
        <f>'feuille travail'!G31</f>
        <v>37</v>
      </c>
      <c r="D31" s="2" t="str">
        <f>'feuille travail'!J31</f>
        <v>Que se passerait-il si le tigre à dents de sabre réapparaissait sur la terre aujourd'hui ? (intro Anglais)</v>
      </c>
      <c r="E31" s="2">
        <f>'feuille travail'!K31</f>
        <v>4</v>
      </c>
      <c r="F31" s="50" t="str">
        <f>TEXT('feuille travail'!L31,"jjjj j mmmm aaaa")</f>
        <v>jeudi 8 mai 2025</v>
      </c>
      <c r="G31" s="52" t="str">
        <f>TEXT('feuille travail'!M31,"hh\hmm")</f>
        <v>08h15</v>
      </c>
      <c r="H31" s="2" t="str">
        <f>'feuille travail'!N31</f>
        <v>A06</v>
      </c>
      <c r="I31" s="52" t="str">
        <f>TEXT('feuille travail'!O31,"hh\hmm")</f>
        <v>08h00</v>
      </c>
      <c r="J31" s="2" t="str">
        <f>'feuille travail'!P31</f>
        <v>non</v>
      </c>
    </row>
    <row r="32" spans="1:10" x14ac:dyDescent="0.25">
      <c r="A32" s="2" t="str">
        <f>'feuille travail'!E32</f>
        <v>DUMINY</v>
      </c>
      <c r="B32" s="2" t="str">
        <f>'feuille travail'!F32</f>
        <v>Gaëlle</v>
      </c>
      <c r="C32" s="2">
        <f>'feuille travail'!G32</f>
        <v>34</v>
      </c>
      <c r="D32" s="2" t="str">
        <f>'feuille travail'!J32</f>
        <v>Recherche et développement : recyclage des allumettes usagées (intro Anglais)</v>
      </c>
      <c r="E32" s="2">
        <f>'feuille travail'!K32</f>
        <v>4</v>
      </c>
      <c r="F32" s="50" t="str">
        <f>TEXT('feuille travail'!L32,"jjjj j mmmm aaaa")</f>
        <v>jeudi 8 mai 2025</v>
      </c>
      <c r="G32" s="52" t="str">
        <f>TEXT('feuille travail'!M32,"hh\hmm")</f>
        <v>08h35</v>
      </c>
      <c r="H32" s="2" t="str">
        <f>'feuille travail'!N32</f>
        <v>A06</v>
      </c>
      <c r="I32" s="52" t="str">
        <f>TEXT('feuille travail'!O32,"hh\hmm")</f>
        <v>08h20</v>
      </c>
      <c r="J32" s="2" t="str">
        <f>'feuille travail'!P32</f>
        <v>non</v>
      </c>
    </row>
    <row r="33" spans="1:10" x14ac:dyDescent="0.25">
      <c r="A33" s="2" t="str">
        <f>'feuille travail'!E33</f>
        <v>DUPERRET</v>
      </c>
      <c r="B33" s="2" t="str">
        <f>'feuille travail'!F33</f>
        <v>Estéban</v>
      </c>
      <c r="C33" s="2">
        <f>'feuille travail'!G33</f>
        <v>32</v>
      </c>
      <c r="D33" s="2" t="str">
        <f>'feuille travail'!J33</f>
        <v>Que se passerait-il si le tigre à dents de sabre réapparaissait sur la terre aujourd'hui ? (intro Anglais)</v>
      </c>
      <c r="E33" s="2">
        <f>'feuille travail'!K33</f>
        <v>4</v>
      </c>
      <c r="F33" s="50" t="str">
        <f>TEXT('feuille travail'!L33,"jjjj j mmmm aaaa")</f>
        <v>jeudi 8 mai 2025</v>
      </c>
      <c r="G33" s="52" t="str">
        <f>TEXT('feuille travail'!M33,"hh\hmm")</f>
        <v>08h55</v>
      </c>
      <c r="H33" s="2" t="str">
        <f>'feuille travail'!N33</f>
        <v>A06</v>
      </c>
      <c r="I33" s="52" t="str">
        <f>TEXT('feuille travail'!O33,"hh\hmm")</f>
        <v>08h40</v>
      </c>
      <c r="J33" s="2" t="str">
        <f>'feuille travail'!P33</f>
        <v>non</v>
      </c>
    </row>
    <row r="34" spans="1:10" x14ac:dyDescent="0.25">
      <c r="A34" s="2" t="str">
        <f>'feuille travail'!E34</f>
        <v>ETCHEBERRY</v>
      </c>
      <c r="B34" s="2" t="str">
        <f>'feuille travail'!F34</f>
        <v>Eslem</v>
      </c>
      <c r="C34" s="2">
        <f>'feuille travail'!G34</f>
        <v>34</v>
      </c>
      <c r="D34" s="2" t="str">
        <f>'feuille travail'!J34</f>
        <v>Que se passerait-il si le tigre à dents de sabre réapparaissait sur la terre aujourd'hui ? (intro Anglais)</v>
      </c>
      <c r="E34" s="2">
        <f>'feuille travail'!K34</f>
        <v>4</v>
      </c>
      <c r="F34" s="50" t="str">
        <f>TEXT('feuille travail'!L34,"jjjj j mmmm aaaa")</f>
        <v>jeudi 8 mai 2025</v>
      </c>
      <c r="G34" s="52" t="str">
        <f>TEXT('feuille travail'!M34,"hh\hmm")</f>
        <v>09h15</v>
      </c>
      <c r="H34" s="2" t="str">
        <f>'feuille travail'!N34</f>
        <v>A06</v>
      </c>
      <c r="I34" s="52" t="str">
        <f>TEXT('feuille travail'!O34,"hh\hmm")</f>
        <v>09h00</v>
      </c>
      <c r="J34" s="2" t="str">
        <f>'feuille travail'!P34</f>
        <v>non</v>
      </c>
    </row>
    <row r="35" spans="1:10" x14ac:dyDescent="0.25">
      <c r="A35" s="2" t="str">
        <f>'feuille travail'!E35</f>
        <v>GALOIS</v>
      </c>
      <c r="B35" s="2" t="str">
        <f>'feuille travail'!F35</f>
        <v>Lenny</v>
      </c>
      <c r="C35" s="2">
        <f>'feuille travail'!G35</f>
        <v>37</v>
      </c>
      <c r="D35" s="2" t="str">
        <f>'feuille travail'!J35</f>
        <v>Recherche et développement : recyclage des allumettes usagées (intro Anglais)</v>
      </c>
      <c r="E35" s="2">
        <f>'feuille travail'!K35</f>
        <v>4</v>
      </c>
      <c r="F35" s="50" t="str">
        <f>TEXT('feuille travail'!L35,"jjjj j mmmm aaaa")</f>
        <v>jeudi 8 mai 2025</v>
      </c>
      <c r="G35" s="52" t="str">
        <f>TEXT('feuille travail'!M35,"hh\hmm")</f>
        <v>09h35</v>
      </c>
      <c r="H35" s="2" t="str">
        <f>'feuille travail'!N35</f>
        <v>A06</v>
      </c>
      <c r="I35" s="52" t="str">
        <f>TEXT('feuille travail'!O35,"hh\hmm")</f>
        <v>09h20</v>
      </c>
      <c r="J35" s="2" t="str">
        <f>'feuille travail'!P35</f>
        <v>oui</v>
      </c>
    </row>
    <row r="36" spans="1:10" x14ac:dyDescent="0.25">
      <c r="A36" s="2" t="str">
        <f>'feuille travail'!E36</f>
        <v>GASCON</v>
      </c>
      <c r="B36" s="2" t="str">
        <f>'feuille travail'!F36</f>
        <v>Emilien</v>
      </c>
      <c r="C36" s="2">
        <f>'feuille travail'!G36</f>
        <v>34</v>
      </c>
      <c r="D36" s="2" t="str">
        <f>'feuille travail'!J36</f>
        <v>Une théorie du complot : le petit-pois peut-il se cloner dans nos cerveaux ? (intro Anglais)</v>
      </c>
      <c r="E36" s="2">
        <f>'feuille travail'!K36</f>
        <v>4</v>
      </c>
      <c r="F36" s="50" t="str">
        <f>TEXT('feuille travail'!L36,"jjjj j mmmm aaaa")</f>
        <v>jeudi 8 mai 2025</v>
      </c>
      <c r="G36" s="52" t="str">
        <f>TEXT('feuille travail'!M36,"hh\hmm")</f>
        <v>10h10</v>
      </c>
      <c r="H36" s="2" t="str">
        <f>'feuille travail'!N36</f>
        <v>A06</v>
      </c>
      <c r="I36" s="52" t="str">
        <f>TEXT('feuille travail'!O36,"hh\hmm")</f>
        <v>09h55</v>
      </c>
      <c r="J36" s="2" t="str">
        <f>'feuille travail'!P36</f>
        <v>non</v>
      </c>
    </row>
    <row r="37" spans="1:10" x14ac:dyDescent="0.25">
      <c r="A37" s="2" t="str">
        <f>'feuille travail'!E37</f>
        <v>GIORDAN</v>
      </c>
      <c r="B37" s="2" t="str">
        <f>'feuille travail'!F37</f>
        <v>Jana</v>
      </c>
      <c r="C37" s="2">
        <f>'feuille travail'!G37</f>
        <v>37</v>
      </c>
      <c r="D37" s="2" t="str">
        <f>'feuille travail'!J37</f>
        <v>Recherche et développement : recyclage des allumettes usagées (intro Anglais)</v>
      </c>
      <c r="E37" s="2">
        <f>'feuille travail'!K37</f>
        <v>4</v>
      </c>
      <c r="F37" s="50" t="str">
        <f>TEXT('feuille travail'!L37,"jjjj j mmmm aaaa")</f>
        <v>jeudi 8 mai 2025</v>
      </c>
      <c r="G37" s="52" t="str">
        <f>TEXT('feuille travail'!M37,"hh\hmm")</f>
        <v>10h30</v>
      </c>
      <c r="H37" s="2" t="str">
        <f>'feuille travail'!N37</f>
        <v>A06</v>
      </c>
      <c r="I37" s="52" t="str">
        <f>TEXT('feuille travail'!O37,"hh\hmm")</f>
        <v>10h15</v>
      </c>
      <c r="J37" s="2" t="str">
        <f>'feuille travail'!P37</f>
        <v>non</v>
      </c>
    </row>
    <row r="38" spans="1:10" x14ac:dyDescent="0.25">
      <c r="A38" s="2" t="str">
        <f>'feuille travail'!E38</f>
        <v>GOUSSET</v>
      </c>
      <c r="B38" s="2" t="str">
        <f>'feuille travail'!F38</f>
        <v>Mehmet</v>
      </c>
      <c r="C38" s="2">
        <f>'feuille travail'!G38</f>
        <v>33</v>
      </c>
      <c r="D38" s="2" t="str">
        <f>'feuille travail'!J38</f>
        <v>Recherche et développement : recyclage des allumettes usagées (intro Anglais)</v>
      </c>
      <c r="E38" s="2">
        <f>'feuille travail'!K38</f>
        <v>4</v>
      </c>
      <c r="F38" s="50" t="str">
        <f>TEXT('feuille travail'!L38,"jjjj j mmmm aaaa")</f>
        <v>jeudi 8 mai 2025</v>
      </c>
      <c r="G38" s="52" t="str">
        <f>TEXT('feuille travail'!M38,"hh\hmm")</f>
        <v>10h50</v>
      </c>
      <c r="H38" s="2" t="str">
        <f>'feuille travail'!N38</f>
        <v>A06</v>
      </c>
      <c r="I38" s="52" t="str">
        <f>TEXT('feuille travail'!O38,"hh\hmm")</f>
        <v>10h35</v>
      </c>
      <c r="J38" s="2" t="str">
        <f>'feuille travail'!P38</f>
        <v>non</v>
      </c>
    </row>
    <row r="39" spans="1:10" x14ac:dyDescent="0.25">
      <c r="A39" s="2" t="str">
        <f>'feuille travail'!E39</f>
        <v>GRIVAULT</v>
      </c>
      <c r="B39" s="2" t="str">
        <f>'feuille travail'!F39</f>
        <v>Solène</v>
      </c>
      <c r="C39" s="2">
        <f>'feuille travail'!G39</f>
        <v>37</v>
      </c>
      <c r="D39" s="2" t="str">
        <f>'feuille travail'!J39</f>
        <v>Approche photographique des vaisseaux extraterrestres déguisés en nuages lenticulaires. (intro Anglais)</v>
      </c>
      <c r="E39" s="2">
        <f>'feuille travail'!K39</f>
        <v>4</v>
      </c>
      <c r="F39" s="50" t="str">
        <f>TEXT('feuille travail'!L39,"jjjj j mmmm aaaa")</f>
        <v>jeudi 8 mai 2025</v>
      </c>
      <c r="G39" s="52" t="str">
        <f>TEXT('feuille travail'!M39,"hh\hmm")</f>
        <v>11h10</v>
      </c>
      <c r="H39" s="2" t="str">
        <f>'feuille travail'!N39</f>
        <v>A06</v>
      </c>
      <c r="I39" s="52" t="str">
        <f>TEXT('feuille travail'!O39,"hh\hmm")</f>
        <v>10h55</v>
      </c>
      <c r="J39" s="2" t="str">
        <f>'feuille travail'!P39</f>
        <v>non</v>
      </c>
    </row>
    <row r="40" spans="1:10" x14ac:dyDescent="0.25">
      <c r="A40" s="2" t="str">
        <f>'feuille travail'!E40</f>
        <v>HAJJI</v>
      </c>
      <c r="B40" s="2" t="str">
        <f>'feuille travail'!F40</f>
        <v>Mateo</v>
      </c>
      <c r="C40" s="2">
        <f>'feuille travail'!G40</f>
        <v>36</v>
      </c>
      <c r="D40" s="2" t="str">
        <f>'feuille travail'!J40</f>
        <v>Que se passerait-il si le tigre à dents de sabre réapparaissait sur la terre aujourd'hui ? (intro Anglais)</v>
      </c>
      <c r="E40" s="2">
        <f>'feuille travail'!K40</f>
        <v>4</v>
      </c>
      <c r="F40" s="50" t="str">
        <f>TEXT('feuille travail'!L40,"jjjj j mmmm aaaa")</f>
        <v>jeudi 8 mai 2025</v>
      </c>
      <c r="G40" s="52" t="str">
        <f>TEXT('feuille travail'!M40,"hh\hmm")</f>
        <v>11h30</v>
      </c>
      <c r="H40" s="2" t="str">
        <f>'feuille travail'!N40</f>
        <v>A06</v>
      </c>
      <c r="I40" s="52" t="str">
        <f>TEXT('feuille travail'!O40,"hh\hmm")</f>
        <v>11h15</v>
      </c>
      <c r="J40" s="2" t="str">
        <f>'feuille travail'!P40</f>
        <v>non</v>
      </c>
    </row>
    <row r="41" spans="1:10" x14ac:dyDescent="0.25">
      <c r="A41" s="2" t="str">
        <f>'feuille travail'!E41</f>
        <v>HECKEL</v>
      </c>
      <c r="B41" s="2" t="str">
        <f>'feuille travail'!F41</f>
        <v>Léon</v>
      </c>
      <c r="C41" s="2">
        <f>'feuille travail'!G41</f>
        <v>35</v>
      </c>
      <c r="D41" s="2" t="str">
        <f>'feuille travail'!J41</f>
        <v>Une théorie du complot : le petit-pois peut-il se cloner dans nos cerveaux ? (intro Anglais)</v>
      </c>
      <c r="E41" s="2">
        <f>'feuille travail'!K41</f>
        <v>5</v>
      </c>
      <c r="F41" s="50" t="str">
        <f>TEXT('feuille travail'!L41,"jjjj j mmmm aaaa")</f>
        <v>jeudi 8 mai 2025</v>
      </c>
      <c r="G41" s="52" t="str">
        <f>TEXT('feuille travail'!M41,"hh\hmm")</f>
        <v>08h15</v>
      </c>
      <c r="H41" s="2" t="str">
        <f>'feuille travail'!N41</f>
        <v>A07</v>
      </c>
      <c r="I41" s="52" t="str">
        <f>TEXT('feuille travail'!O41,"hh\hmm")</f>
        <v>08h00</v>
      </c>
      <c r="J41" s="2" t="str">
        <f>'feuille travail'!P41</f>
        <v>non</v>
      </c>
    </row>
    <row r="42" spans="1:10" x14ac:dyDescent="0.25">
      <c r="A42" s="2" t="str">
        <f>'feuille travail'!E42</f>
        <v>HERMELINE</v>
      </c>
      <c r="B42" s="2" t="str">
        <f>'feuille travail'!F42</f>
        <v>Soumaya</v>
      </c>
      <c r="C42" s="2">
        <f>'feuille travail'!G42</f>
        <v>31</v>
      </c>
      <c r="D42" s="2" t="str">
        <f>'feuille travail'!J42</f>
        <v>Que se passerait-il si le tigre à dents de sabre réapparaissait sur la terre aujourd'hui ? (intro Anglais)</v>
      </c>
      <c r="E42" s="2">
        <f>'feuille travail'!K42</f>
        <v>5</v>
      </c>
      <c r="F42" s="50" t="str">
        <f>TEXT('feuille travail'!L42,"jjjj j mmmm aaaa")</f>
        <v>jeudi 8 mai 2025</v>
      </c>
      <c r="G42" s="52" t="str">
        <f>TEXT('feuille travail'!M42,"hh\hmm")</f>
        <v>08h35</v>
      </c>
      <c r="H42" s="2" t="str">
        <f>'feuille travail'!N42</f>
        <v>A07</v>
      </c>
      <c r="I42" s="52" t="str">
        <f>TEXT('feuille travail'!O42,"hh\hmm")</f>
        <v>08h20</v>
      </c>
      <c r="J42" s="2" t="str">
        <f>'feuille travail'!P42</f>
        <v>non</v>
      </c>
    </row>
    <row r="43" spans="1:10" x14ac:dyDescent="0.25">
      <c r="A43" s="2" t="str">
        <f>'feuille travail'!E43</f>
        <v>HODIN</v>
      </c>
      <c r="B43" s="2" t="str">
        <f>'feuille travail'!F43</f>
        <v>Aliya</v>
      </c>
      <c r="C43" s="2">
        <f>'feuille travail'!G43</f>
        <v>31</v>
      </c>
      <c r="D43" s="2" t="str">
        <f>'feuille travail'!J43</f>
        <v>Recherche et développement : recyclage des allumettes usagées (intro Anglais)</v>
      </c>
      <c r="E43" s="2">
        <f>'feuille travail'!K43</f>
        <v>5</v>
      </c>
      <c r="F43" s="50" t="str">
        <f>TEXT('feuille travail'!L43,"jjjj j mmmm aaaa")</f>
        <v>jeudi 8 mai 2025</v>
      </c>
      <c r="G43" s="52" t="str">
        <f>TEXT('feuille travail'!M43,"hh\hmm")</f>
        <v>08h55</v>
      </c>
      <c r="H43" s="2" t="str">
        <f>'feuille travail'!N43</f>
        <v>A07</v>
      </c>
      <c r="I43" s="52" t="str">
        <f>TEXT('feuille travail'!O43,"hh\hmm")</f>
        <v>08h40</v>
      </c>
      <c r="J43" s="2" t="str">
        <f>'feuille travail'!P43</f>
        <v>non</v>
      </c>
    </row>
    <row r="44" spans="1:10" x14ac:dyDescent="0.25">
      <c r="A44" s="2" t="str">
        <f>'feuille travail'!E44</f>
        <v>JAEGLE</v>
      </c>
      <c r="B44" s="2" t="str">
        <f>'feuille travail'!F44</f>
        <v>Sabri</v>
      </c>
      <c r="C44" s="2">
        <f>'feuille travail'!G44</f>
        <v>31</v>
      </c>
      <c r="D44" s="2" t="str">
        <f>'feuille travail'!J44</f>
        <v>Cuisine du monde : la soupe de caillou (intro Anglais)</v>
      </c>
      <c r="E44" s="2">
        <f>'feuille travail'!K44</f>
        <v>5</v>
      </c>
      <c r="F44" s="50" t="str">
        <f>TEXT('feuille travail'!L44,"jjjj j mmmm aaaa")</f>
        <v>jeudi 8 mai 2025</v>
      </c>
      <c r="G44" s="52" t="str">
        <f>TEXT('feuille travail'!M44,"hh\hmm")</f>
        <v>09h15</v>
      </c>
      <c r="H44" s="2" t="str">
        <f>'feuille travail'!N44</f>
        <v>A07</v>
      </c>
      <c r="I44" s="52" t="str">
        <f>TEXT('feuille travail'!O44,"hh\hmm")</f>
        <v>09h00</v>
      </c>
      <c r="J44" s="2" t="str">
        <f>'feuille travail'!P44</f>
        <v>non</v>
      </c>
    </row>
    <row r="45" spans="1:10" x14ac:dyDescent="0.25">
      <c r="A45" s="2" t="str">
        <f>'feuille travail'!E45</f>
        <v>KINTZ</v>
      </c>
      <c r="B45" s="2" t="str">
        <f>'feuille travail'!F45</f>
        <v>Clarisse</v>
      </c>
      <c r="C45" s="2">
        <f>'feuille travail'!G45</f>
        <v>33</v>
      </c>
      <c r="D45" s="2" t="str">
        <f>'feuille travail'!J45</f>
        <v>Que se passerait-il si le tigre à dents de sabre réapparaissait sur la terre aujourd'hui ? (intro Anglais)</v>
      </c>
      <c r="E45" s="2">
        <f>'feuille travail'!K45</f>
        <v>5</v>
      </c>
      <c r="F45" s="50" t="str">
        <f>TEXT('feuille travail'!L45,"jjjj j mmmm aaaa")</f>
        <v>jeudi 8 mai 2025</v>
      </c>
      <c r="G45" s="52" t="str">
        <f>TEXT('feuille travail'!M45,"hh\hmm")</f>
        <v>09h35</v>
      </c>
      <c r="H45" s="2" t="str">
        <f>'feuille travail'!N45</f>
        <v>A07</v>
      </c>
      <c r="I45" s="52" t="str">
        <f>TEXT('feuille travail'!O45,"hh\hmm")</f>
        <v>09h20</v>
      </c>
      <c r="J45" s="2" t="str">
        <f>'feuille travail'!P45</f>
        <v>oui</v>
      </c>
    </row>
    <row r="46" spans="1:10" x14ac:dyDescent="0.25">
      <c r="A46" s="2" t="str">
        <f>'feuille travail'!E46</f>
        <v>KUBIAK</v>
      </c>
      <c r="B46" s="2" t="str">
        <f>'feuille travail'!F46</f>
        <v>Adama</v>
      </c>
      <c r="C46" s="2">
        <f>'feuille travail'!G46</f>
        <v>37</v>
      </c>
      <c r="D46" s="2" t="str">
        <f>'feuille travail'!J46</f>
        <v>Que se passerait-il si le tigre à dents de sabre réapparaissait sur la terre aujourd'hui ? (intro Anglais)</v>
      </c>
      <c r="E46" s="2">
        <f>'feuille travail'!K46</f>
        <v>5</v>
      </c>
      <c r="F46" s="50" t="str">
        <f>TEXT('feuille travail'!L46,"jjjj j mmmm aaaa")</f>
        <v>jeudi 8 mai 2025</v>
      </c>
      <c r="G46" s="52" t="str">
        <f>TEXT('feuille travail'!M46,"hh\hmm")</f>
        <v>10h10</v>
      </c>
      <c r="H46" s="2" t="str">
        <f>'feuille travail'!N46</f>
        <v>A07</v>
      </c>
      <c r="I46" s="52" t="str">
        <f>TEXT('feuille travail'!O46,"hh\hmm")</f>
        <v>09h55</v>
      </c>
      <c r="J46" s="2" t="str">
        <f>'feuille travail'!P46</f>
        <v>non</v>
      </c>
    </row>
    <row r="47" spans="1:10" x14ac:dyDescent="0.25">
      <c r="A47" s="2" t="str">
        <f>'feuille travail'!E47</f>
        <v>LAILLE</v>
      </c>
      <c r="B47" s="2" t="str">
        <f>'feuille travail'!F47</f>
        <v>Shaïma</v>
      </c>
      <c r="C47" s="2">
        <f>'feuille travail'!G47</f>
        <v>36</v>
      </c>
      <c r="D47" s="2" t="str">
        <f>'feuille travail'!J47</f>
        <v>Que se passerait-il si le tigre à dents de sabre réapparaissait sur la terre aujourd'hui ? (intro Anglais)</v>
      </c>
      <c r="E47" s="2">
        <f>'feuille travail'!K47</f>
        <v>5</v>
      </c>
      <c r="F47" s="50" t="str">
        <f>TEXT('feuille travail'!L47,"jjjj j mmmm aaaa")</f>
        <v>jeudi 8 mai 2025</v>
      </c>
      <c r="G47" s="52" t="str">
        <f>TEXT('feuille travail'!M47,"hh\hmm")</f>
        <v>10h30</v>
      </c>
      <c r="H47" s="2" t="str">
        <f>'feuille travail'!N47</f>
        <v>A07</v>
      </c>
      <c r="I47" s="52" t="str">
        <f>TEXT('feuille travail'!O47,"hh\hmm")</f>
        <v>10h15</v>
      </c>
      <c r="J47" s="2" t="str">
        <f>'feuille travail'!P47</f>
        <v>oui</v>
      </c>
    </row>
    <row r="48" spans="1:10" x14ac:dyDescent="0.25">
      <c r="A48" s="2" t="str">
        <f>'feuille travail'!E48</f>
        <v>LE FRIEC</v>
      </c>
      <c r="B48" s="2" t="str">
        <f>'feuille travail'!F48</f>
        <v>Shaïna</v>
      </c>
      <c r="C48" s="2">
        <f>'feuille travail'!G48</f>
        <v>33</v>
      </c>
      <c r="D48" s="2" t="str">
        <f>'feuille travail'!J48</f>
        <v>Musique : détails sur la partition des chutes du Niagara (intro Anglais)</v>
      </c>
      <c r="E48" s="2">
        <f>'feuille travail'!K48</f>
        <v>5</v>
      </c>
      <c r="F48" s="50" t="str">
        <f>TEXT('feuille travail'!L48,"jjjj j mmmm aaaa")</f>
        <v>jeudi 8 mai 2025</v>
      </c>
      <c r="G48" s="52" t="str">
        <f>TEXT('feuille travail'!M48,"hh\hmm")</f>
        <v>10h50</v>
      </c>
      <c r="H48" s="2" t="str">
        <f>'feuille travail'!N48</f>
        <v>A07</v>
      </c>
      <c r="I48" s="52" t="str">
        <f>TEXT('feuille travail'!O48,"hh\hmm")</f>
        <v>10h35</v>
      </c>
      <c r="J48" s="2" t="str">
        <f>'feuille travail'!P48</f>
        <v>oui</v>
      </c>
    </row>
    <row r="49" spans="1:10" x14ac:dyDescent="0.25">
      <c r="A49" s="2" t="str">
        <f>'feuille travail'!E49</f>
        <v>LEVIER</v>
      </c>
      <c r="B49" s="2" t="str">
        <f>'feuille travail'!F49</f>
        <v>Yasmina</v>
      </c>
      <c r="C49" s="2">
        <f>'feuille travail'!G49</f>
        <v>33</v>
      </c>
      <c r="D49" s="2" t="str">
        <f>'feuille travail'!J49</f>
        <v>Musique : détails sur la partition des chutes du Niagara (intro Anglais)</v>
      </c>
      <c r="E49" s="2">
        <f>'feuille travail'!K49</f>
        <v>5</v>
      </c>
      <c r="F49" s="50" t="str">
        <f>TEXT('feuille travail'!L49,"jjjj j mmmm aaaa")</f>
        <v>jeudi 8 mai 2025</v>
      </c>
      <c r="G49" s="52" t="str">
        <f>TEXT('feuille travail'!M49,"hh\hmm")</f>
        <v>11h10</v>
      </c>
      <c r="H49" s="2" t="str">
        <f>'feuille travail'!N49</f>
        <v>A07</v>
      </c>
      <c r="I49" s="52" t="str">
        <f>TEXT('feuille travail'!O49,"hh\hmm")</f>
        <v>10h55</v>
      </c>
      <c r="J49" s="2" t="str">
        <f>'feuille travail'!P49</f>
        <v>non</v>
      </c>
    </row>
    <row r="50" spans="1:10" x14ac:dyDescent="0.25">
      <c r="A50" s="2" t="str">
        <f>'feuille travail'!E50</f>
        <v>LEVILLAIN</v>
      </c>
      <c r="B50" s="2" t="str">
        <f>'feuille travail'!F50</f>
        <v>Kelia</v>
      </c>
      <c r="C50" s="2">
        <f>'feuille travail'!G50</f>
        <v>35</v>
      </c>
      <c r="D50" s="2" t="str">
        <f>'feuille travail'!J50</f>
        <v>Recherche et développement : recyclage des allumettes usagées (intro Anglais)</v>
      </c>
      <c r="E50" s="2">
        <f>'feuille travail'!K50</f>
        <v>5</v>
      </c>
      <c r="F50" s="50" t="str">
        <f>TEXT('feuille travail'!L50,"jjjj j mmmm aaaa")</f>
        <v>jeudi 8 mai 2025</v>
      </c>
      <c r="G50" s="52" t="str">
        <f>TEXT('feuille travail'!M50,"hh\hmm")</f>
        <v>11h30</v>
      </c>
      <c r="H50" s="2" t="str">
        <f>'feuille travail'!N50</f>
        <v>A07</v>
      </c>
      <c r="I50" s="52" t="str">
        <f>TEXT('feuille travail'!O50,"hh\hmm")</f>
        <v>11h15</v>
      </c>
      <c r="J50" s="2" t="str">
        <f>'feuille travail'!P50</f>
        <v>oui</v>
      </c>
    </row>
    <row r="51" spans="1:10" x14ac:dyDescent="0.25">
      <c r="A51" s="2" t="str">
        <f>'feuille travail'!E51</f>
        <v>LOUBOUTIN</v>
      </c>
      <c r="B51" s="2" t="str">
        <f>'feuille travail'!F51</f>
        <v>Ismael</v>
      </c>
      <c r="C51" s="2">
        <f>'feuille travail'!G51</f>
        <v>32</v>
      </c>
      <c r="D51" s="2" t="str">
        <f>'feuille travail'!J51</f>
        <v>Recherche et développement : recyclage des allumettes usagées (intro Anglais)</v>
      </c>
      <c r="E51" s="2">
        <f>'feuille travail'!K51</f>
        <v>6</v>
      </c>
      <c r="F51" s="50" t="str">
        <f>TEXT('feuille travail'!L51,"jjjj j mmmm aaaa")</f>
        <v>jeudi 8 mai 2025</v>
      </c>
      <c r="G51" s="52" t="str">
        <f>TEXT('feuille travail'!M51,"hh\hmm")</f>
        <v>08h15</v>
      </c>
      <c r="H51" s="2" t="str">
        <f>'feuille travail'!N51</f>
        <v>A106</v>
      </c>
      <c r="I51" s="52" t="str">
        <f>TEXT('feuille travail'!O51,"hh\hmm")</f>
        <v>08h00</v>
      </c>
      <c r="J51" s="2" t="str">
        <f>'feuille travail'!P51</f>
        <v>non</v>
      </c>
    </row>
    <row r="52" spans="1:10" x14ac:dyDescent="0.25">
      <c r="A52" s="2" t="str">
        <f>'feuille travail'!E52</f>
        <v>MARRAS</v>
      </c>
      <c r="B52" s="2" t="str">
        <f>'feuille travail'!F52</f>
        <v>Linda</v>
      </c>
      <c r="C52" s="2">
        <f>'feuille travail'!G52</f>
        <v>32</v>
      </c>
      <c r="D52" s="2" t="str">
        <f>'feuille travail'!J52</f>
        <v>Recherche et développement : recyclage des allumettes usagées (intro Anglais)</v>
      </c>
      <c r="E52" s="2">
        <f>'feuille travail'!K52</f>
        <v>6</v>
      </c>
      <c r="F52" s="50" t="str">
        <f>TEXT('feuille travail'!L52,"jjjj j mmmm aaaa")</f>
        <v>jeudi 8 mai 2025</v>
      </c>
      <c r="G52" s="52" t="str">
        <f>TEXT('feuille travail'!M52,"hh\hmm")</f>
        <v>08h35</v>
      </c>
      <c r="H52" s="2" t="str">
        <f>'feuille travail'!N52</f>
        <v>A106</v>
      </c>
      <c r="I52" s="52" t="str">
        <f>TEXT('feuille travail'!O52,"hh\hmm")</f>
        <v>08h20</v>
      </c>
      <c r="J52" s="2" t="str">
        <f>'feuille travail'!P52</f>
        <v>oui</v>
      </c>
    </row>
    <row r="53" spans="1:10" x14ac:dyDescent="0.25">
      <c r="A53" s="2" t="str">
        <f>'feuille travail'!E53</f>
        <v>MEBARKIA</v>
      </c>
      <c r="B53" s="2" t="str">
        <f>'feuille travail'!F53</f>
        <v>Anya</v>
      </c>
      <c r="C53" s="2">
        <f>'feuille travail'!G53</f>
        <v>35</v>
      </c>
      <c r="D53" s="2" t="str">
        <f>'feuille travail'!J53</f>
        <v>Recherche et développement : recyclage des allumettes usagées (intro Anglais)</v>
      </c>
      <c r="E53" s="2">
        <f>'feuille travail'!K53</f>
        <v>6</v>
      </c>
      <c r="F53" s="50" t="str">
        <f>TEXT('feuille travail'!L53,"jjjj j mmmm aaaa")</f>
        <v>jeudi 8 mai 2025</v>
      </c>
      <c r="G53" s="52" t="str">
        <f>TEXT('feuille travail'!M53,"hh\hmm")</f>
        <v>08h55</v>
      </c>
      <c r="H53" s="2" t="str">
        <f>'feuille travail'!N53</f>
        <v>A106</v>
      </c>
      <c r="I53" s="52" t="str">
        <f>TEXT('feuille travail'!O53,"hh\hmm")</f>
        <v>08h40</v>
      </c>
      <c r="J53" s="2" t="str">
        <f>'feuille travail'!P53</f>
        <v>non</v>
      </c>
    </row>
    <row r="54" spans="1:10" x14ac:dyDescent="0.25">
      <c r="A54" s="2" t="str">
        <f>'feuille travail'!E54</f>
        <v>MELLAH</v>
      </c>
      <c r="B54" s="2" t="str">
        <f>'feuille travail'!F54</f>
        <v>Neyla</v>
      </c>
      <c r="C54" s="2">
        <f>'feuille travail'!G54</f>
        <v>31</v>
      </c>
      <c r="D54" s="2" t="str">
        <f>'feuille travail'!J54</f>
        <v>La phobie des pieds de chaise et son traitement. (intro Anglais)</v>
      </c>
      <c r="E54" s="2">
        <f>'feuille travail'!K54</f>
        <v>6</v>
      </c>
      <c r="F54" s="50" t="str">
        <f>TEXT('feuille travail'!L54,"jjjj j mmmm aaaa")</f>
        <v>jeudi 8 mai 2025</v>
      </c>
      <c r="G54" s="52" t="str">
        <f>TEXT('feuille travail'!M54,"hh\hmm")</f>
        <v>09h15</v>
      </c>
      <c r="H54" s="2" t="str">
        <f>'feuille travail'!N54</f>
        <v>A106</v>
      </c>
      <c r="I54" s="52" t="str">
        <f>TEXT('feuille travail'!O54,"hh\hmm")</f>
        <v>09h00</v>
      </c>
      <c r="J54" s="2" t="str">
        <f>'feuille travail'!P54</f>
        <v>non</v>
      </c>
    </row>
    <row r="55" spans="1:10" x14ac:dyDescent="0.25">
      <c r="A55" s="2" t="str">
        <f>'feuille travail'!E55</f>
        <v>MENU</v>
      </c>
      <c r="B55" s="2" t="str">
        <f>'feuille travail'!F55</f>
        <v>Yoni</v>
      </c>
      <c r="C55" s="2">
        <f>'feuille travail'!G55</f>
        <v>36</v>
      </c>
      <c r="D55" s="2" t="str">
        <f>'feuille travail'!J55</f>
        <v>Approche photographique des vaisseaux extraterrestres déguisés en nuages lenticulaires. (intro Anglais)</v>
      </c>
      <c r="E55" s="2">
        <f>'feuille travail'!K55</f>
        <v>6</v>
      </c>
      <c r="F55" s="50" t="str">
        <f>TEXT('feuille travail'!L55,"jjjj j mmmm aaaa")</f>
        <v>jeudi 8 mai 2025</v>
      </c>
      <c r="G55" s="52" t="str">
        <f>TEXT('feuille travail'!M55,"hh\hmm")</f>
        <v>09h35</v>
      </c>
      <c r="H55" s="2" t="str">
        <f>'feuille travail'!N55</f>
        <v>A106</v>
      </c>
      <c r="I55" s="52" t="str">
        <f>TEXT('feuille travail'!O55,"hh\hmm")</f>
        <v>09h20</v>
      </c>
      <c r="J55" s="2" t="str">
        <f>'feuille travail'!P55</f>
        <v>non</v>
      </c>
    </row>
    <row r="56" spans="1:10" x14ac:dyDescent="0.25">
      <c r="A56" s="2" t="str">
        <f>'feuille travail'!E56</f>
        <v>MESLIEN</v>
      </c>
      <c r="B56" s="2" t="str">
        <f>'feuille travail'!F56</f>
        <v>Aurèle</v>
      </c>
      <c r="C56" s="2">
        <f>'feuille travail'!G56</f>
        <v>33</v>
      </c>
      <c r="D56" s="2" t="str">
        <f>'feuille travail'!J56</f>
        <v>Recherche et développement : recyclage des allumettes usagées (intro Anglais)</v>
      </c>
      <c r="E56" s="2">
        <f>'feuille travail'!K56</f>
        <v>6</v>
      </c>
      <c r="F56" s="50" t="str">
        <f>TEXT('feuille travail'!L56,"jjjj j mmmm aaaa")</f>
        <v>jeudi 8 mai 2025</v>
      </c>
      <c r="G56" s="52" t="str">
        <f>TEXT('feuille travail'!M56,"hh\hmm")</f>
        <v>10h10</v>
      </c>
      <c r="H56" s="2" t="str">
        <f>'feuille travail'!N56</f>
        <v>A106</v>
      </c>
      <c r="I56" s="52" t="str">
        <f>TEXT('feuille travail'!O56,"hh\hmm")</f>
        <v>09h55</v>
      </c>
      <c r="J56" s="2" t="str">
        <f>'feuille travail'!P56</f>
        <v>oui</v>
      </c>
    </row>
    <row r="57" spans="1:10" x14ac:dyDescent="0.25">
      <c r="A57" s="2" t="str">
        <f>'feuille travail'!E57</f>
        <v>MICHENEAU</v>
      </c>
      <c r="B57" s="2" t="str">
        <f>'feuille travail'!F57</f>
        <v>Enaël</v>
      </c>
      <c r="C57" s="2">
        <f>'feuille travail'!G57</f>
        <v>37</v>
      </c>
      <c r="D57" s="2" t="str">
        <f>'feuille travail'!J57</f>
        <v>Approche photographique des vaisseaux extraterrestres déguisés en nuages lenticulaires. (intro Anglais)</v>
      </c>
      <c r="E57" s="2">
        <f>'feuille travail'!K57</f>
        <v>6</v>
      </c>
      <c r="F57" s="50" t="str">
        <f>TEXT('feuille travail'!L57,"jjjj j mmmm aaaa")</f>
        <v>jeudi 8 mai 2025</v>
      </c>
      <c r="G57" s="52" t="str">
        <f>TEXT('feuille travail'!M57,"hh\hmm")</f>
        <v>10h30</v>
      </c>
      <c r="H57" s="2" t="str">
        <f>'feuille travail'!N57</f>
        <v>A106</v>
      </c>
      <c r="I57" s="52" t="str">
        <f>TEXT('feuille travail'!O57,"hh\hmm")</f>
        <v>10h15</v>
      </c>
      <c r="J57" s="2" t="str">
        <f>'feuille travail'!P57</f>
        <v>non</v>
      </c>
    </row>
    <row r="58" spans="1:10" x14ac:dyDescent="0.25">
      <c r="A58" s="2" t="str">
        <f>'feuille travail'!E58</f>
        <v>OUDET</v>
      </c>
      <c r="B58" s="2" t="str">
        <f>'feuille travail'!F58</f>
        <v>Abdullah</v>
      </c>
      <c r="C58" s="2">
        <f>'feuille travail'!G58</f>
        <v>35</v>
      </c>
      <c r="D58" s="2" t="str">
        <f>'feuille travail'!J58</f>
        <v>Musique : détails sur la partition des chutes du Niagara (intro Anglais)</v>
      </c>
      <c r="E58" s="2">
        <f>'feuille travail'!K58</f>
        <v>6</v>
      </c>
      <c r="F58" s="50" t="str">
        <f>TEXT('feuille travail'!L58,"jjjj j mmmm aaaa")</f>
        <v>jeudi 8 mai 2025</v>
      </c>
      <c r="G58" s="52" t="str">
        <f>TEXT('feuille travail'!M58,"hh\hmm")</f>
        <v>10h50</v>
      </c>
      <c r="H58" s="2" t="str">
        <f>'feuille travail'!N58</f>
        <v>A106</v>
      </c>
      <c r="I58" s="52" t="str">
        <f>TEXT('feuille travail'!O58,"hh\hmm")</f>
        <v>10h35</v>
      </c>
      <c r="J58" s="2" t="str">
        <f>'feuille travail'!P58</f>
        <v>non</v>
      </c>
    </row>
    <row r="59" spans="1:10" x14ac:dyDescent="0.25">
      <c r="A59" s="2" t="str">
        <f>'feuille travail'!E59</f>
        <v>PAYEN</v>
      </c>
      <c r="B59" s="2" t="str">
        <f>'feuille travail'!F59</f>
        <v>Noa</v>
      </c>
      <c r="C59" s="2">
        <f>'feuille travail'!G59</f>
        <v>32</v>
      </c>
      <c r="D59" s="2" t="str">
        <f>'feuille travail'!J59</f>
        <v>Que se passerait-il si le tigre à dents de sabre réapparaissait sur la terre aujourd'hui ? (intro Anglais)</v>
      </c>
      <c r="E59" s="2">
        <f>'feuille travail'!K59</f>
        <v>6</v>
      </c>
      <c r="F59" s="50" t="str">
        <f>TEXT('feuille travail'!L59,"jjjj j mmmm aaaa")</f>
        <v>jeudi 8 mai 2025</v>
      </c>
      <c r="G59" s="52" t="str">
        <f>TEXT('feuille travail'!M59,"hh\hmm")</f>
        <v>11h10</v>
      </c>
      <c r="H59" s="2" t="str">
        <f>'feuille travail'!N59</f>
        <v>A106</v>
      </c>
      <c r="I59" s="52" t="str">
        <f>TEXT('feuille travail'!O59,"hh\hmm")</f>
        <v>10h55</v>
      </c>
      <c r="J59" s="2" t="str">
        <f>'feuille travail'!P59</f>
        <v>non</v>
      </c>
    </row>
    <row r="60" spans="1:10" x14ac:dyDescent="0.25">
      <c r="A60" s="2" t="str">
        <f>'feuille travail'!E60</f>
        <v>PEPE</v>
      </c>
      <c r="B60" s="2" t="str">
        <f>'feuille travail'!F60</f>
        <v>Charlotte</v>
      </c>
      <c r="C60" s="2">
        <f>'feuille travail'!G60</f>
        <v>36</v>
      </c>
      <c r="D60" s="2" t="str">
        <f>'feuille travail'!J60</f>
        <v>La phobie des pieds de chaise et son traitement. (intro Anglais)</v>
      </c>
      <c r="E60" s="2">
        <f>'feuille travail'!K60</f>
        <v>6</v>
      </c>
      <c r="F60" s="50" t="str">
        <f>TEXT('feuille travail'!L60,"jjjj j mmmm aaaa")</f>
        <v>jeudi 8 mai 2025</v>
      </c>
      <c r="G60" s="52" t="str">
        <f>TEXT('feuille travail'!M60,"hh\hmm")</f>
        <v>11h30</v>
      </c>
      <c r="H60" s="2" t="str">
        <f>'feuille travail'!N60</f>
        <v>A106</v>
      </c>
      <c r="I60" s="52" t="str">
        <f>TEXT('feuille travail'!O60,"hh\hmm")</f>
        <v>11h15</v>
      </c>
      <c r="J60" s="2" t="str">
        <f>'feuille travail'!P60</f>
        <v>non</v>
      </c>
    </row>
    <row r="61" spans="1:10" x14ac:dyDescent="0.25">
      <c r="A61" s="2" t="str">
        <f>'feuille travail'!E61</f>
        <v>PINI</v>
      </c>
      <c r="B61" s="2" t="str">
        <f>'feuille travail'!F61</f>
        <v>Imran</v>
      </c>
      <c r="C61" s="2">
        <f>'feuille travail'!G61</f>
        <v>33</v>
      </c>
      <c r="D61" s="2" t="str">
        <f>'feuille travail'!J61</f>
        <v>Recherche et développement : recyclage des allumettes usagées (intro Anglais)</v>
      </c>
      <c r="E61" s="2">
        <f>'feuille travail'!K61</f>
        <v>7</v>
      </c>
      <c r="F61" s="50" t="str">
        <f>TEXT('feuille travail'!L61,"jjjj j mmmm aaaa")</f>
        <v>jeudi 8 mai 2025</v>
      </c>
      <c r="G61" s="52" t="str">
        <f>TEXT('feuille travail'!M61,"hh\hmm")</f>
        <v>08h15</v>
      </c>
      <c r="H61" s="2" t="str">
        <f>'feuille travail'!N61</f>
        <v>A108</v>
      </c>
      <c r="I61" s="52" t="str">
        <f>TEXT('feuille travail'!O61,"hh\hmm")</f>
        <v>08h00</v>
      </c>
      <c r="J61" s="2" t="str">
        <f>'feuille travail'!P61</f>
        <v>non</v>
      </c>
    </row>
    <row r="62" spans="1:10" x14ac:dyDescent="0.25">
      <c r="A62" s="2" t="str">
        <f>'feuille travail'!E62</f>
        <v>PINOT</v>
      </c>
      <c r="B62" s="2" t="str">
        <f>'feuille travail'!F62</f>
        <v>Mariam</v>
      </c>
      <c r="C62" s="2">
        <f>'feuille travail'!G62</f>
        <v>33</v>
      </c>
      <c r="D62" s="2" t="str">
        <f>'feuille travail'!J62</f>
        <v>Recherche et développement : recyclage des allumettes usagées (intro Anglais)</v>
      </c>
      <c r="E62" s="2">
        <f>'feuille travail'!K62</f>
        <v>7</v>
      </c>
      <c r="F62" s="50" t="str">
        <f>TEXT('feuille travail'!L62,"jjjj j mmmm aaaa")</f>
        <v>jeudi 8 mai 2025</v>
      </c>
      <c r="G62" s="52" t="str">
        <f>TEXT('feuille travail'!M62,"hh\hmm")</f>
        <v>08h35</v>
      </c>
      <c r="H62" s="2" t="str">
        <f>'feuille travail'!N62</f>
        <v>A108</v>
      </c>
      <c r="I62" s="52" t="str">
        <f>TEXT('feuille travail'!O62,"hh\hmm")</f>
        <v>08h20</v>
      </c>
      <c r="J62" s="2" t="str">
        <f>'feuille travail'!P62</f>
        <v>non</v>
      </c>
    </row>
    <row r="63" spans="1:10" x14ac:dyDescent="0.25">
      <c r="A63" s="2" t="str">
        <f>'feuille travail'!E63</f>
        <v>POISSONNIER</v>
      </c>
      <c r="B63" s="2" t="str">
        <f>'feuille travail'!F63</f>
        <v>Imen</v>
      </c>
      <c r="C63" s="2">
        <f>'feuille travail'!G63</f>
        <v>32</v>
      </c>
      <c r="D63" s="2" t="str">
        <f>'feuille travail'!J63</f>
        <v>Recherche et développement : recyclage des allumettes usagées (intro Anglais)</v>
      </c>
      <c r="E63" s="2">
        <f>'feuille travail'!K63</f>
        <v>7</v>
      </c>
      <c r="F63" s="50" t="str">
        <f>TEXT('feuille travail'!L63,"jjjj j mmmm aaaa")</f>
        <v>jeudi 8 mai 2025</v>
      </c>
      <c r="G63" s="52" t="str">
        <f>TEXT('feuille travail'!M63,"hh\hmm")</f>
        <v>08h55</v>
      </c>
      <c r="H63" s="2" t="str">
        <f>'feuille travail'!N63</f>
        <v>A108</v>
      </c>
      <c r="I63" s="52" t="str">
        <f>TEXT('feuille travail'!O63,"hh\hmm")</f>
        <v>08h40</v>
      </c>
      <c r="J63" s="2" t="str">
        <f>'feuille travail'!P63</f>
        <v>non</v>
      </c>
    </row>
    <row r="64" spans="1:10" x14ac:dyDescent="0.25">
      <c r="A64" s="2" t="str">
        <f>'feuille travail'!E64</f>
        <v>POLICE</v>
      </c>
      <c r="B64" s="2" t="str">
        <f>'feuille travail'!F64</f>
        <v>Yliana</v>
      </c>
      <c r="C64" s="2">
        <f>'feuille travail'!G64</f>
        <v>37</v>
      </c>
      <c r="D64" s="2" t="str">
        <f>'feuille travail'!J64</f>
        <v>Invention inutile : le parapluie pour chaussures (intro Anglais)</v>
      </c>
      <c r="E64" s="2">
        <f>'feuille travail'!K64</f>
        <v>7</v>
      </c>
      <c r="F64" s="50" t="str">
        <f>TEXT('feuille travail'!L64,"jjjj j mmmm aaaa")</f>
        <v>jeudi 8 mai 2025</v>
      </c>
      <c r="G64" s="52" t="str">
        <f>TEXT('feuille travail'!M64,"hh\hmm")</f>
        <v>09h15</v>
      </c>
      <c r="H64" s="2" t="str">
        <f>'feuille travail'!N64</f>
        <v>A108</v>
      </c>
      <c r="I64" s="52" t="str">
        <f>TEXT('feuille travail'!O64,"hh\hmm")</f>
        <v>09h00</v>
      </c>
      <c r="J64" s="2" t="str">
        <f>'feuille travail'!P64</f>
        <v>non</v>
      </c>
    </row>
    <row r="65" spans="1:10" x14ac:dyDescent="0.25">
      <c r="A65" s="2" t="str">
        <f>'feuille travail'!E65</f>
        <v>POLLET</v>
      </c>
      <c r="B65" s="2" t="str">
        <f>'feuille travail'!F65</f>
        <v>Théophile</v>
      </c>
      <c r="C65" s="2">
        <f>'feuille travail'!G65</f>
        <v>33</v>
      </c>
      <c r="D65" s="2" t="str">
        <f>'feuille travail'!J65</f>
        <v>Que se passerait-il si le tigre à dents de sabre réapparaissait sur la terre aujourd'hui ? (intro Anglais)</v>
      </c>
      <c r="E65" s="2">
        <f>'feuille travail'!K65</f>
        <v>7</v>
      </c>
      <c r="F65" s="50" t="str">
        <f>TEXT('feuille travail'!L65,"jjjj j mmmm aaaa")</f>
        <v>jeudi 8 mai 2025</v>
      </c>
      <c r="G65" s="52" t="str">
        <f>TEXT('feuille travail'!M65,"hh\hmm")</f>
        <v>09h35</v>
      </c>
      <c r="H65" s="2" t="str">
        <f>'feuille travail'!N65</f>
        <v>A108</v>
      </c>
      <c r="I65" s="52" t="str">
        <f>TEXT('feuille travail'!O65,"hh\hmm")</f>
        <v>09h20</v>
      </c>
      <c r="J65" s="2" t="str">
        <f>'feuille travail'!P65</f>
        <v>non</v>
      </c>
    </row>
    <row r="66" spans="1:10" x14ac:dyDescent="0.25">
      <c r="A66" s="2" t="str">
        <f>'feuille travail'!E66</f>
        <v>PORTRAIT</v>
      </c>
      <c r="B66" s="2" t="str">
        <f>'feuille travail'!F66</f>
        <v>Siham</v>
      </c>
      <c r="C66" s="2">
        <f>'feuille travail'!G66</f>
        <v>33</v>
      </c>
      <c r="D66" s="2" t="str">
        <f>'feuille travail'!J66</f>
        <v>Musique : détails sur la partition des chutes du Niagara (intro Anglais)</v>
      </c>
      <c r="E66" s="2">
        <f>'feuille travail'!K66</f>
        <v>7</v>
      </c>
      <c r="F66" s="50" t="str">
        <f>TEXT('feuille travail'!L66,"jjjj j mmmm aaaa")</f>
        <v>jeudi 8 mai 2025</v>
      </c>
      <c r="G66" s="52" t="str">
        <f>TEXT('feuille travail'!M66,"hh\hmm")</f>
        <v>10h10</v>
      </c>
      <c r="H66" s="2" t="str">
        <f>'feuille travail'!N66</f>
        <v>A108</v>
      </c>
      <c r="I66" s="52" t="str">
        <f>TEXT('feuille travail'!O66,"hh\hmm")</f>
        <v>09h55</v>
      </c>
      <c r="J66" s="2" t="str">
        <f>'feuille travail'!P66</f>
        <v>non</v>
      </c>
    </row>
    <row r="67" spans="1:10" x14ac:dyDescent="0.25">
      <c r="A67" s="2" t="str">
        <f>'feuille travail'!E67</f>
        <v>RABAUD</v>
      </c>
      <c r="B67" s="2" t="str">
        <f>'feuille travail'!F67</f>
        <v>Ziyad</v>
      </c>
      <c r="C67" s="2">
        <f>'feuille travail'!G67</f>
        <v>31</v>
      </c>
      <c r="D67" s="2" t="str">
        <f>'feuille travail'!J67</f>
        <v>Que se passerait-il si le tigre à dents de sabre réapparaissait sur la terre aujourd'hui ? (intro Anglais)</v>
      </c>
      <c r="E67" s="2">
        <f>'feuille travail'!K67</f>
        <v>7</v>
      </c>
      <c r="F67" s="50" t="str">
        <f>TEXT('feuille travail'!L67,"jjjj j mmmm aaaa")</f>
        <v>jeudi 8 mai 2025</v>
      </c>
      <c r="G67" s="52" t="str">
        <f>TEXT('feuille travail'!M67,"hh\hmm")</f>
        <v>10h30</v>
      </c>
      <c r="H67" s="2" t="str">
        <f>'feuille travail'!N67</f>
        <v>A108</v>
      </c>
      <c r="I67" s="52" t="str">
        <f>TEXT('feuille travail'!O67,"hh\hmm")</f>
        <v>10h15</v>
      </c>
      <c r="J67" s="2" t="str">
        <f>'feuille travail'!P67</f>
        <v>oui</v>
      </c>
    </row>
    <row r="68" spans="1:10" x14ac:dyDescent="0.25">
      <c r="A68" s="2" t="str">
        <f>'feuille travail'!E68</f>
        <v>RESSE</v>
      </c>
      <c r="B68" s="2" t="str">
        <f>'feuille travail'!F68</f>
        <v>Anass</v>
      </c>
      <c r="C68" s="2">
        <f>'feuille travail'!G68</f>
        <v>31</v>
      </c>
      <c r="D68" s="2" t="str">
        <f>'feuille travail'!J68</f>
        <v>Que se passerait-il si le tigre à dents de sabre réapparaissait sur la terre aujourd'hui ? (intro Anglais)</v>
      </c>
      <c r="E68" s="2">
        <f>'feuille travail'!K68</f>
        <v>7</v>
      </c>
      <c r="F68" s="50" t="str">
        <f>TEXT('feuille travail'!L68,"jjjj j mmmm aaaa")</f>
        <v>jeudi 8 mai 2025</v>
      </c>
      <c r="G68" s="52" t="str">
        <f>TEXT('feuille travail'!M68,"hh\hmm")</f>
        <v>10h50</v>
      </c>
      <c r="H68" s="2" t="str">
        <f>'feuille travail'!N68</f>
        <v>A108</v>
      </c>
      <c r="I68" s="52" t="str">
        <f>TEXT('feuille travail'!O68,"hh\hmm")</f>
        <v>10h35</v>
      </c>
      <c r="J68" s="2" t="str">
        <f>'feuille travail'!P68</f>
        <v>non</v>
      </c>
    </row>
    <row r="69" spans="1:10" x14ac:dyDescent="0.25">
      <c r="A69" s="2" t="str">
        <f>'feuille travail'!E69</f>
        <v>REVERDY</v>
      </c>
      <c r="B69" s="2" t="str">
        <f>'feuille travail'!F69</f>
        <v>Naomi</v>
      </c>
      <c r="C69" s="2">
        <f>'feuille travail'!G69</f>
        <v>33</v>
      </c>
      <c r="D69" s="2" t="str">
        <f>'feuille travail'!J69</f>
        <v>Recherche et développement : recyclage des allumettes usagées (intro Anglais)</v>
      </c>
      <c r="E69" s="2">
        <f>'feuille travail'!K69</f>
        <v>7</v>
      </c>
      <c r="F69" s="50" t="str">
        <f>TEXT('feuille travail'!L69,"jjjj j mmmm aaaa")</f>
        <v>jeudi 8 mai 2025</v>
      </c>
      <c r="G69" s="52" t="str">
        <f>TEXT('feuille travail'!M69,"hh\hmm")</f>
        <v>11h10</v>
      </c>
      <c r="H69" s="2" t="str">
        <f>'feuille travail'!N69</f>
        <v>A108</v>
      </c>
      <c r="I69" s="52" t="str">
        <f>TEXT('feuille travail'!O69,"hh\hmm")</f>
        <v>10h55</v>
      </c>
      <c r="J69" s="2" t="str">
        <f>'feuille travail'!P69</f>
        <v>non</v>
      </c>
    </row>
    <row r="70" spans="1:10" x14ac:dyDescent="0.25">
      <c r="A70" s="2" t="str">
        <f>'feuille travail'!E70</f>
        <v>SAINTOT</v>
      </c>
      <c r="B70" s="2" t="str">
        <f>'feuille travail'!F70</f>
        <v>Yara</v>
      </c>
      <c r="C70" s="2">
        <f>'feuille travail'!G70</f>
        <v>34</v>
      </c>
      <c r="D70" s="2" t="str">
        <f>'feuille travail'!J70</f>
        <v>La phobie des pieds de chaise et son traitement. (intro Anglais)</v>
      </c>
      <c r="E70" s="2">
        <f>'feuille travail'!K70</f>
        <v>7</v>
      </c>
      <c r="F70" s="50" t="str">
        <f>TEXT('feuille travail'!L70,"jjjj j mmmm aaaa")</f>
        <v>jeudi 8 mai 2025</v>
      </c>
      <c r="G70" s="52" t="str">
        <f>TEXT('feuille travail'!M70,"hh\hmm")</f>
        <v>11h30</v>
      </c>
      <c r="H70" s="2" t="str">
        <f>'feuille travail'!N70</f>
        <v>A108</v>
      </c>
      <c r="I70" s="52" t="str">
        <f>TEXT('feuille travail'!O70,"hh\hmm")</f>
        <v>11h15</v>
      </c>
      <c r="J70" s="2" t="str">
        <f>'feuille travail'!P70</f>
        <v>non</v>
      </c>
    </row>
    <row r="71" spans="1:10" x14ac:dyDescent="0.25">
      <c r="A71" s="2" t="str">
        <f>'feuille travail'!E71</f>
        <v>SANGARE</v>
      </c>
      <c r="B71" s="2" t="str">
        <f>'feuille travail'!F71</f>
        <v>Sean</v>
      </c>
      <c r="C71" s="2">
        <f>'feuille travail'!G71</f>
        <v>31</v>
      </c>
      <c r="D71" s="2" t="str">
        <f>'feuille travail'!J71</f>
        <v>Que se passerait-il si le tigre à dents de sabre réapparaissait sur la terre aujourd'hui ? (intro Anglais)</v>
      </c>
      <c r="E71" s="2">
        <f>'feuille travail'!K71</f>
        <v>8</v>
      </c>
      <c r="F71" s="50" t="str">
        <f>TEXT('feuille travail'!L71,"jjjj j mmmm aaaa")</f>
        <v>jeudi 8 mai 2025</v>
      </c>
      <c r="G71" s="52" t="str">
        <f>TEXT('feuille travail'!M71,"hh\hmm")</f>
        <v>08h15</v>
      </c>
      <c r="H71" s="2" t="str">
        <f>'feuille travail'!N71</f>
        <v>A110</v>
      </c>
      <c r="I71" s="52" t="str">
        <f>TEXT('feuille travail'!O71,"hh\hmm")</f>
        <v>08h00</v>
      </c>
      <c r="J71" s="2" t="str">
        <f>'feuille travail'!P71</f>
        <v>non</v>
      </c>
    </row>
    <row r="72" spans="1:10" x14ac:dyDescent="0.25">
      <c r="A72" s="2" t="str">
        <f>'feuille travail'!E72</f>
        <v>SAUZEAU</v>
      </c>
      <c r="B72" s="2" t="str">
        <f>'feuille travail'!F72</f>
        <v>Gaïa</v>
      </c>
      <c r="C72" s="2">
        <f>'feuille travail'!G72</f>
        <v>35</v>
      </c>
      <c r="D72" s="2" t="str">
        <f>'feuille travail'!J72</f>
        <v>Que se passerait-il si le tigre à dents de sabre réapparaissait sur la terre aujourd'hui ? (intro Anglais)</v>
      </c>
      <c r="E72" s="2">
        <f>'feuille travail'!K72</f>
        <v>8</v>
      </c>
      <c r="F72" s="50" t="str">
        <f>TEXT('feuille travail'!L72,"jjjj j mmmm aaaa")</f>
        <v>jeudi 8 mai 2025</v>
      </c>
      <c r="G72" s="52" t="str">
        <f>TEXT('feuille travail'!M72,"hh\hmm")</f>
        <v>08h35</v>
      </c>
      <c r="H72" s="2" t="str">
        <f>'feuille travail'!N72</f>
        <v>A110</v>
      </c>
      <c r="I72" s="52" t="str">
        <f>TEXT('feuille travail'!O72,"hh\hmm")</f>
        <v>08h20</v>
      </c>
      <c r="J72" s="2" t="str">
        <f>'feuille travail'!P72</f>
        <v>non</v>
      </c>
    </row>
    <row r="73" spans="1:10" x14ac:dyDescent="0.25">
      <c r="A73" s="2" t="str">
        <f>'feuille travail'!E73</f>
        <v>TESTAN</v>
      </c>
      <c r="B73" s="2" t="str">
        <f>'feuille travail'!F73</f>
        <v>Dahlia</v>
      </c>
      <c r="C73" s="2">
        <f>'feuille travail'!G73</f>
        <v>33</v>
      </c>
      <c r="D73" s="2" t="str">
        <f>'feuille travail'!J73</f>
        <v>Cuisine du monde : la soupe de caillou (intro Anglais)</v>
      </c>
      <c r="E73" s="2">
        <f>'feuille travail'!K73</f>
        <v>8</v>
      </c>
      <c r="F73" s="50" t="str">
        <f>TEXT('feuille travail'!L73,"jjjj j mmmm aaaa")</f>
        <v>jeudi 8 mai 2025</v>
      </c>
      <c r="G73" s="52" t="str">
        <f>TEXT('feuille travail'!M73,"hh\hmm")</f>
        <v>08h55</v>
      </c>
      <c r="H73" s="2" t="str">
        <f>'feuille travail'!N73</f>
        <v>A110</v>
      </c>
      <c r="I73" s="52" t="str">
        <f>TEXT('feuille travail'!O73,"hh\hmm")</f>
        <v>08h40</v>
      </c>
      <c r="J73" s="2" t="str">
        <f>'feuille travail'!P73</f>
        <v>non</v>
      </c>
    </row>
    <row r="74" spans="1:10" x14ac:dyDescent="0.25">
      <c r="A74" s="2" t="str">
        <f>'feuille travail'!E74</f>
        <v>THIBON</v>
      </c>
      <c r="B74" s="2" t="str">
        <f>'feuille travail'!F74</f>
        <v>Enaël</v>
      </c>
      <c r="C74" s="2">
        <f>'feuille travail'!G74</f>
        <v>34</v>
      </c>
      <c r="D74" s="2" t="str">
        <f>'feuille travail'!J74</f>
        <v>Recherche et développement : recyclage des allumettes usagées (intro Anglais)</v>
      </c>
      <c r="E74" s="2">
        <f>'feuille travail'!K74</f>
        <v>8</v>
      </c>
      <c r="F74" s="50" t="str">
        <f>TEXT('feuille travail'!L74,"jjjj j mmmm aaaa")</f>
        <v>jeudi 8 mai 2025</v>
      </c>
      <c r="G74" s="52" t="str">
        <f>TEXT('feuille travail'!M74,"hh\hmm")</f>
        <v>09h15</v>
      </c>
      <c r="H74" s="2" t="str">
        <f>'feuille travail'!N74</f>
        <v>A110</v>
      </c>
      <c r="I74" s="52" t="str">
        <f>TEXT('feuille travail'!O74,"hh\hmm")</f>
        <v>09h00</v>
      </c>
      <c r="J74" s="2" t="str">
        <f>'feuille travail'!P74</f>
        <v>non</v>
      </c>
    </row>
    <row r="75" spans="1:10" x14ac:dyDescent="0.25">
      <c r="A75" s="2" t="str">
        <f>'feuille travail'!E75</f>
        <v>TOURVILLE</v>
      </c>
      <c r="B75" s="2" t="str">
        <f>'feuille travail'!F75</f>
        <v>Kamélia</v>
      </c>
      <c r="C75" s="2">
        <f>'feuille travail'!G75</f>
        <v>37</v>
      </c>
      <c r="D75" s="2" t="str">
        <f>'feuille travail'!J75</f>
        <v>Recherche et développement : recyclage des allumettes usagées (intro Anglais)</v>
      </c>
      <c r="E75" s="2">
        <f>'feuille travail'!K75</f>
        <v>8</v>
      </c>
      <c r="F75" s="50" t="str">
        <f>TEXT('feuille travail'!L75,"jjjj j mmmm aaaa")</f>
        <v>jeudi 8 mai 2025</v>
      </c>
      <c r="G75" s="52" t="str">
        <f>TEXT('feuille travail'!M75,"hh\hmm")</f>
        <v>09h35</v>
      </c>
      <c r="H75" s="2" t="str">
        <f>'feuille travail'!N75</f>
        <v>A110</v>
      </c>
      <c r="I75" s="52" t="str">
        <f>TEXT('feuille travail'!O75,"hh\hmm")</f>
        <v>09h20</v>
      </c>
      <c r="J75" s="2" t="str">
        <f>'feuille travail'!P75</f>
        <v>oui</v>
      </c>
    </row>
    <row r="76" spans="1:10" x14ac:dyDescent="0.25">
      <c r="A76" s="2" t="str">
        <f>'feuille travail'!E76</f>
        <v>DELESQUE</v>
      </c>
      <c r="B76" s="2" t="str">
        <f>'feuille travail'!F76</f>
        <v>Eloise</v>
      </c>
      <c r="C76" s="2">
        <f>'feuille travail'!G76</f>
        <v>31</v>
      </c>
      <c r="D76" s="2" t="str">
        <f>'feuille travail'!J76</f>
        <v>La phobie des pieds de chaise et son traitement. (intro Espagnol)</v>
      </c>
      <c r="E76" s="2">
        <f>'feuille travail'!K76</f>
        <v>8</v>
      </c>
      <c r="F76" s="50" t="str">
        <f>TEXT('feuille travail'!L76,"jjjj j mmmm aaaa")</f>
        <v>jeudi 8 mai 2025</v>
      </c>
      <c r="G76" s="52" t="str">
        <f>TEXT('feuille travail'!M76,"hh\hmm")</f>
        <v>10h10</v>
      </c>
      <c r="H76" s="2" t="str">
        <f>'feuille travail'!N76</f>
        <v>A110</v>
      </c>
      <c r="I76" s="52" t="str">
        <f>TEXT('feuille travail'!O76,"hh\hmm")</f>
        <v>09h55</v>
      </c>
      <c r="J76" s="2" t="str">
        <f>'feuille travail'!P76</f>
        <v>oui</v>
      </c>
    </row>
    <row r="77" spans="1:10" x14ac:dyDescent="0.25">
      <c r="A77" s="2" t="str">
        <f>'feuille travail'!E77</f>
        <v>GONCALVES</v>
      </c>
      <c r="B77" s="2" t="str">
        <f>'feuille travail'!F77</f>
        <v>Tobias</v>
      </c>
      <c r="C77" s="2">
        <f>'feuille travail'!G77</f>
        <v>31</v>
      </c>
      <c r="D77" s="2" t="str">
        <f>'feuille travail'!J77</f>
        <v>La phobie des pieds de chaise et son traitement. (intro Espagnol)</v>
      </c>
      <c r="E77" s="2">
        <f>'feuille travail'!K77</f>
        <v>8</v>
      </c>
      <c r="F77" s="50" t="str">
        <f>TEXT('feuille travail'!L77,"jjjj j mmmm aaaa")</f>
        <v>jeudi 8 mai 2025</v>
      </c>
      <c r="G77" s="52" t="str">
        <f>TEXT('feuille travail'!M77,"hh\hmm")</f>
        <v>10h30</v>
      </c>
      <c r="H77" s="2" t="str">
        <f>'feuille travail'!N77</f>
        <v>A110</v>
      </c>
      <c r="I77" s="52" t="str">
        <f>TEXT('feuille travail'!O77,"hh\hmm")</f>
        <v>10h15</v>
      </c>
      <c r="J77" s="2" t="str">
        <f>'feuille travail'!P77</f>
        <v>non</v>
      </c>
    </row>
    <row r="78" spans="1:10" x14ac:dyDescent="0.25">
      <c r="A78" s="2" t="str">
        <f>'feuille travail'!E78</f>
        <v>GROS</v>
      </c>
      <c r="B78" s="2" t="str">
        <f>'feuille travail'!F78</f>
        <v>Ethann</v>
      </c>
      <c r="C78" s="2">
        <f>'feuille travail'!G78</f>
        <v>35</v>
      </c>
      <c r="D78" s="2" t="str">
        <f>'feuille travail'!J78</f>
        <v>Recherche et développement : recyclage des allumettes usagées (intro Espagnol)</v>
      </c>
      <c r="E78" s="2">
        <f>'feuille travail'!K78</f>
        <v>8</v>
      </c>
      <c r="F78" s="50" t="str">
        <f>TEXT('feuille travail'!L78,"jjjj j mmmm aaaa")</f>
        <v>jeudi 8 mai 2025</v>
      </c>
      <c r="G78" s="52" t="str">
        <f>TEXT('feuille travail'!M78,"hh\hmm")</f>
        <v>10h50</v>
      </c>
      <c r="H78" s="2" t="str">
        <f>'feuille travail'!N78</f>
        <v>A110</v>
      </c>
      <c r="I78" s="52" t="str">
        <f>TEXT('feuille travail'!O78,"hh\hmm")</f>
        <v>10h35</v>
      </c>
      <c r="J78" s="2" t="str">
        <f>'feuille travail'!P78</f>
        <v>non</v>
      </c>
    </row>
    <row r="79" spans="1:10" x14ac:dyDescent="0.25">
      <c r="A79" s="2" t="str">
        <f>'feuille travail'!E79</f>
        <v>LALONDE</v>
      </c>
      <c r="B79" s="2" t="str">
        <f>'feuille travail'!F79</f>
        <v>Aimy</v>
      </c>
      <c r="C79" s="2">
        <f>'feuille travail'!G79</f>
        <v>34</v>
      </c>
      <c r="D79" s="2" t="str">
        <f>'feuille travail'!J79</f>
        <v>Musique : détails sur la partition des chutes du Niagara (intro Espagnol)</v>
      </c>
      <c r="E79" s="2">
        <f>'feuille travail'!K79</f>
        <v>8</v>
      </c>
      <c r="F79" s="50" t="str">
        <f>TEXT('feuille travail'!L79,"jjjj j mmmm aaaa")</f>
        <v>jeudi 8 mai 2025</v>
      </c>
      <c r="G79" s="52" t="str">
        <f>TEXT('feuille travail'!M79,"hh\hmm")</f>
        <v>11h10</v>
      </c>
      <c r="H79" s="2" t="str">
        <f>'feuille travail'!N79</f>
        <v>A110</v>
      </c>
      <c r="I79" s="52" t="str">
        <f>TEXT('feuille travail'!O79,"hh\hmm")</f>
        <v>10h55</v>
      </c>
      <c r="J79" s="2" t="str">
        <f>'feuille travail'!P79</f>
        <v>oui</v>
      </c>
    </row>
    <row r="80" spans="1:10" x14ac:dyDescent="0.25">
      <c r="A80" s="2" t="str">
        <f>'feuille travail'!E80</f>
        <v>MEDEIROS</v>
      </c>
      <c r="B80" s="2" t="str">
        <f>'feuille travail'!F80</f>
        <v>Maïmouna</v>
      </c>
      <c r="C80" s="2">
        <f>'feuille travail'!G80</f>
        <v>35</v>
      </c>
      <c r="D80" s="2" t="str">
        <f>'feuille travail'!J80</f>
        <v>La phobie des pieds de chaise et son traitement. (intro Espagnol)</v>
      </c>
      <c r="E80" s="2">
        <f>'feuille travail'!K80</f>
        <v>8</v>
      </c>
      <c r="F80" s="50" t="str">
        <f>TEXT('feuille travail'!L80,"jjjj j mmmm aaaa")</f>
        <v>jeudi 8 mai 2025</v>
      </c>
      <c r="G80" s="52" t="str">
        <f>TEXT('feuille travail'!M80,"hh\hmm")</f>
        <v>11h30</v>
      </c>
      <c r="H80" s="2" t="str">
        <f>'feuille travail'!N80</f>
        <v>A110</v>
      </c>
      <c r="I80" s="52" t="str">
        <f>TEXT('feuille travail'!O80,"hh\hmm")</f>
        <v>11h15</v>
      </c>
      <c r="J80" s="2" t="str">
        <f>'feuille travail'!P80</f>
        <v>oui</v>
      </c>
    </row>
    <row r="81" spans="1:10" x14ac:dyDescent="0.25">
      <c r="A81" s="2" t="str">
        <f>'feuille travail'!E81</f>
        <v>BELOUIN</v>
      </c>
      <c r="B81" s="2" t="str">
        <f>'feuille travail'!F81</f>
        <v>Léane</v>
      </c>
      <c r="C81" s="2">
        <f>'feuille travail'!G81</f>
        <v>32</v>
      </c>
      <c r="D81" s="2" t="str">
        <f>'feuille travail'!J81</f>
        <v>Cuisine du monde : la soupe de caillou (intro Italien)</v>
      </c>
      <c r="E81" s="2">
        <f>'feuille travail'!K81</f>
        <v>9</v>
      </c>
      <c r="F81" s="50" t="str">
        <f>TEXT('feuille travail'!L81,"jjjj j mmmm aaaa")</f>
        <v>jeudi 8 mai 2025</v>
      </c>
      <c r="G81" s="52" t="str">
        <f>TEXT('feuille travail'!M81,"hh\hmm")</f>
        <v>08h15</v>
      </c>
      <c r="H81" s="2" t="str">
        <f>'feuille travail'!N81</f>
        <v>A112</v>
      </c>
      <c r="I81" s="52" t="str">
        <f>TEXT('feuille travail'!O81,"hh\hmm")</f>
        <v>08h00</v>
      </c>
      <c r="J81" s="2" t="str">
        <f>'feuille travail'!P81</f>
        <v>oui</v>
      </c>
    </row>
    <row r="82" spans="1:10" x14ac:dyDescent="0.25">
      <c r="A82" s="2" t="str">
        <f>'feuille travail'!E82</f>
        <v>KOHL</v>
      </c>
      <c r="B82" s="2" t="str">
        <f>'feuille travail'!F82</f>
        <v>Guillaume</v>
      </c>
      <c r="C82" s="2">
        <f>'feuille travail'!G82</f>
        <v>33</v>
      </c>
      <c r="D82" s="2" t="str">
        <f>'feuille travail'!J82</f>
        <v>La phobie des pieds de chaise et son traitement. (intro Italien)</v>
      </c>
      <c r="E82" s="2">
        <f>'feuille travail'!K82</f>
        <v>9</v>
      </c>
      <c r="F82" s="50" t="str">
        <f>TEXT('feuille travail'!L82,"jjjj j mmmm aaaa")</f>
        <v>jeudi 8 mai 2025</v>
      </c>
      <c r="G82" s="52" t="str">
        <f>TEXT('feuille travail'!M82,"hh\hmm")</f>
        <v>08h35</v>
      </c>
      <c r="H82" s="2" t="str">
        <f>'feuille travail'!N82</f>
        <v>A112</v>
      </c>
      <c r="I82" s="52" t="str">
        <f>TEXT('feuille travail'!O82,"hh\hmm")</f>
        <v>08h20</v>
      </c>
      <c r="J82" s="2" t="str">
        <f>'feuille travail'!P82</f>
        <v>non</v>
      </c>
    </row>
    <row r="83" spans="1:10" x14ac:dyDescent="0.25">
      <c r="A83" s="2" t="str">
        <f>'feuille travail'!E83</f>
        <v>MAAZOUZ</v>
      </c>
      <c r="B83" s="2" t="str">
        <f>'feuille travail'!F83</f>
        <v>Isaac</v>
      </c>
      <c r="C83" s="2">
        <f>'feuille travail'!G83</f>
        <v>33</v>
      </c>
      <c r="D83" s="2" t="str">
        <f>'feuille travail'!J83</f>
        <v>Cuisine du monde : la soupe de caillou (intro Italien)</v>
      </c>
      <c r="E83" s="2">
        <f>'feuille travail'!K83</f>
        <v>9</v>
      </c>
      <c r="F83" s="50" t="str">
        <f>TEXT('feuille travail'!L83,"jjjj j mmmm aaaa")</f>
        <v>jeudi 8 mai 2025</v>
      </c>
      <c r="G83" s="52" t="str">
        <f>TEXT('feuille travail'!M83,"hh\hmm")</f>
        <v>08h55</v>
      </c>
      <c r="H83" s="2" t="str">
        <f>'feuille travail'!N83</f>
        <v>A112</v>
      </c>
      <c r="I83" s="52" t="str">
        <f>TEXT('feuille travail'!O83,"hh\hmm")</f>
        <v>08h40</v>
      </c>
      <c r="J83" s="2" t="str">
        <f>'feuille travail'!P83</f>
        <v>oui</v>
      </c>
    </row>
    <row r="84" spans="1:10" x14ac:dyDescent="0.25">
      <c r="A84" s="2" t="str">
        <f>'feuille travail'!E84</f>
        <v>AILLERIE</v>
      </c>
      <c r="B84" s="2" t="str">
        <f>'feuille travail'!F84</f>
        <v>Nahil</v>
      </c>
      <c r="C84" s="2">
        <f>'feuille travail'!G84</f>
        <v>37</v>
      </c>
      <c r="D84" s="2" t="str">
        <f>'feuille travail'!J84</f>
        <v>Que se passerait-il si le tigre à dents de sabre réapparaissait sur la terre aujourd'hui ? (intro 0)</v>
      </c>
      <c r="E84" s="2">
        <f>'feuille travail'!K84</f>
        <v>9</v>
      </c>
      <c r="F84" s="50" t="str">
        <f>TEXT('feuille travail'!L84,"jjjj j mmmm aaaa")</f>
        <v>jeudi 8 mai 2025</v>
      </c>
      <c r="G84" s="52" t="str">
        <f>TEXT('feuille travail'!M84,"hh\hmm")</f>
        <v>09h15</v>
      </c>
      <c r="H84" s="2" t="str">
        <f>'feuille travail'!N84</f>
        <v>A112</v>
      </c>
      <c r="I84" s="52" t="str">
        <f>TEXT('feuille travail'!O84,"hh\hmm")</f>
        <v>09h00</v>
      </c>
      <c r="J84" s="2" t="str">
        <f>'feuille travail'!P84</f>
        <v>oui</v>
      </c>
    </row>
    <row r="85" spans="1:10" x14ac:dyDescent="0.25">
      <c r="A85" s="2" t="str">
        <f>'feuille travail'!E85</f>
        <v>AMIEL</v>
      </c>
      <c r="B85" s="2" t="str">
        <f>'feuille travail'!F85</f>
        <v>Yaël</v>
      </c>
      <c r="C85" s="2">
        <f>'feuille travail'!G85</f>
        <v>34</v>
      </c>
      <c r="D85" s="2" t="str">
        <f>'feuille travail'!J85</f>
        <v>Recherche et développement : recyclage des allumettes usagées (intro 0)</v>
      </c>
      <c r="E85" s="2">
        <f>'feuille travail'!K85</f>
        <v>9</v>
      </c>
      <c r="F85" s="50" t="str">
        <f>TEXT('feuille travail'!L85,"jjjj j mmmm aaaa")</f>
        <v>jeudi 8 mai 2025</v>
      </c>
      <c r="G85" s="52" t="str">
        <f>TEXT('feuille travail'!M85,"hh\hmm")</f>
        <v>09h35</v>
      </c>
      <c r="H85" s="2" t="str">
        <f>'feuille travail'!N85</f>
        <v>A112</v>
      </c>
      <c r="I85" s="52" t="str">
        <f>TEXT('feuille travail'!O85,"hh\hmm")</f>
        <v>09h20</v>
      </c>
      <c r="J85" s="2" t="str">
        <f>'feuille travail'!P85</f>
        <v>non</v>
      </c>
    </row>
    <row r="86" spans="1:10" x14ac:dyDescent="0.25">
      <c r="A86" s="2" t="str">
        <f>'feuille travail'!E86</f>
        <v>ANNEROSE</v>
      </c>
      <c r="B86" s="2" t="str">
        <f>'feuille travail'!F86</f>
        <v>Thalya</v>
      </c>
      <c r="C86" s="2">
        <f>'feuille travail'!G86</f>
        <v>37</v>
      </c>
      <c r="D86" s="2" t="str">
        <f>'feuille travail'!J86</f>
        <v>Agriculture : la limace comme substitut aux tomates cerises (intro 0)</v>
      </c>
      <c r="E86" s="2">
        <f>'feuille travail'!K86</f>
        <v>9</v>
      </c>
      <c r="F86" s="50" t="str">
        <f>TEXT('feuille travail'!L86,"jjjj j mmmm aaaa")</f>
        <v>jeudi 8 mai 2025</v>
      </c>
      <c r="G86" s="52" t="str">
        <f>TEXT('feuille travail'!M86,"hh\hmm")</f>
        <v>10h10</v>
      </c>
      <c r="H86" s="2" t="str">
        <f>'feuille travail'!N86</f>
        <v>A112</v>
      </c>
      <c r="I86" s="52" t="str">
        <f>TEXT('feuille travail'!O86,"hh\hmm")</f>
        <v>09h55</v>
      </c>
      <c r="J86" s="2" t="str">
        <f>'feuille travail'!P86</f>
        <v>non</v>
      </c>
    </row>
    <row r="87" spans="1:10" x14ac:dyDescent="0.25">
      <c r="A87" s="2" t="str">
        <f>'feuille travail'!E87</f>
        <v>ATTALAH</v>
      </c>
      <c r="B87" s="2" t="str">
        <f>'feuille travail'!F87</f>
        <v>Isabelle</v>
      </c>
      <c r="C87" s="2">
        <f>'feuille travail'!G87</f>
        <v>33</v>
      </c>
      <c r="D87" s="2" t="str">
        <f>'feuille travail'!J87</f>
        <v>Que se passerait-il si le tigre à dents de sabre réapparaissait sur la terre aujourd'hui ? (intro 0)</v>
      </c>
      <c r="E87" s="2">
        <f>'feuille travail'!K87</f>
        <v>9</v>
      </c>
      <c r="F87" s="50" t="str">
        <f>TEXT('feuille travail'!L87,"jjjj j mmmm aaaa")</f>
        <v>jeudi 8 mai 2025</v>
      </c>
      <c r="G87" s="52" t="str">
        <f>TEXT('feuille travail'!M87,"hh\hmm")</f>
        <v>10h30</v>
      </c>
      <c r="H87" s="2" t="str">
        <f>'feuille travail'!N87</f>
        <v>A112</v>
      </c>
      <c r="I87" s="52" t="str">
        <f>TEXT('feuille travail'!O87,"hh\hmm")</f>
        <v>10h15</v>
      </c>
      <c r="J87" s="2" t="str">
        <f>'feuille travail'!P87</f>
        <v>non</v>
      </c>
    </row>
    <row r="88" spans="1:10" x14ac:dyDescent="0.25">
      <c r="A88" s="2" t="str">
        <f>'feuille travail'!E88</f>
        <v>BALDI</v>
      </c>
      <c r="B88" s="2" t="str">
        <f>'feuille travail'!F88</f>
        <v>Alizée</v>
      </c>
      <c r="C88" s="2">
        <f>'feuille travail'!G88</f>
        <v>36</v>
      </c>
      <c r="D88" s="2" t="str">
        <f>'feuille travail'!J88</f>
        <v>Cuisine du monde : la soupe de caillou (intro 0)</v>
      </c>
      <c r="E88" s="2">
        <f>'feuille travail'!K88</f>
        <v>9</v>
      </c>
      <c r="F88" s="50" t="str">
        <f>TEXT('feuille travail'!L88,"jjjj j mmmm aaaa")</f>
        <v>jeudi 8 mai 2025</v>
      </c>
      <c r="G88" s="52" t="str">
        <f>TEXT('feuille travail'!M88,"hh\hmm")</f>
        <v>10h50</v>
      </c>
      <c r="H88" s="2" t="str">
        <f>'feuille travail'!N88</f>
        <v>A112</v>
      </c>
      <c r="I88" s="52" t="str">
        <f>TEXT('feuille travail'!O88,"hh\hmm")</f>
        <v>10h35</v>
      </c>
      <c r="J88" s="2" t="str">
        <f>'feuille travail'!P88</f>
        <v>oui</v>
      </c>
    </row>
    <row r="89" spans="1:10" x14ac:dyDescent="0.25">
      <c r="A89" s="2" t="str">
        <f>'feuille travail'!E89</f>
        <v>BARAS</v>
      </c>
      <c r="B89" s="2" t="str">
        <f>'feuille travail'!F89</f>
        <v>Rayane</v>
      </c>
      <c r="C89" s="2">
        <f>'feuille travail'!G89</f>
        <v>32</v>
      </c>
      <c r="D89" s="2" t="str">
        <f>'feuille travail'!J89</f>
        <v>Recherche et développement : recyclage des allumettes usagées (intro 0)</v>
      </c>
      <c r="E89" s="2">
        <f>'feuille travail'!K89</f>
        <v>9</v>
      </c>
      <c r="F89" s="50" t="str">
        <f>TEXT('feuille travail'!L89,"jjjj j mmmm aaaa")</f>
        <v>jeudi 8 mai 2025</v>
      </c>
      <c r="G89" s="52" t="str">
        <f>TEXT('feuille travail'!M89,"hh\hmm")</f>
        <v>11h10</v>
      </c>
      <c r="H89" s="2" t="str">
        <f>'feuille travail'!N89</f>
        <v>A112</v>
      </c>
      <c r="I89" s="52" t="str">
        <f>TEXT('feuille travail'!O89,"hh\hmm")</f>
        <v>10h55</v>
      </c>
      <c r="J89" s="2" t="str">
        <f>'feuille travail'!P89</f>
        <v>non</v>
      </c>
    </row>
    <row r="90" spans="1:10" x14ac:dyDescent="0.25">
      <c r="A90" s="2" t="str">
        <f>'feuille travail'!E90</f>
        <v>BARNABE</v>
      </c>
      <c r="B90" s="2" t="str">
        <f>'feuille travail'!F90</f>
        <v>Amaya</v>
      </c>
      <c r="C90" s="2">
        <f>'feuille travail'!G90</f>
        <v>33</v>
      </c>
      <c r="D90" s="2" t="str">
        <f>'feuille travail'!J90</f>
        <v>Que se passerait-il si le tigre à dents de sabre réapparaissait sur la terre aujourd'hui ? (intro 0)</v>
      </c>
      <c r="E90" s="2">
        <f>'feuille travail'!K90</f>
        <v>10</v>
      </c>
      <c r="F90" s="50" t="str">
        <f>TEXT('feuille travail'!L90,"jjjj j mmmm aaaa")</f>
        <v>jeudi 8 mai 2025</v>
      </c>
      <c r="G90" s="52" t="str">
        <f>TEXT('feuille travail'!M90,"hh\hmm")</f>
        <v>08h15</v>
      </c>
      <c r="H90" s="2" t="str">
        <f>'feuille travail'!N90</f>
        <v>B04</v>
      </c>
      <c r="I90" s="52" t="str">
        <f>TEXT('feuille travail'!O90,"hh\hmm")</f>
        <v>08h00</v>
      </c>
      <c r="J90" s="2" t="str">
        <f>'feuille travail'!P90</f>
        <v>non</v>
      </c>
    </row>
    <row r="91" spans="1:10" x14ac:dyDescent="0.25">
      <c r="A91" s="2" t="str">
        <f>'feuille travail'!E91</f>
        <v>BARREY</v>
      </c>
      <c r="B91" s="2" t="str">
        <f>'feuille travail'!F91</f>
        <v>Loïs</v>
      </c>
      <c r="C91" s="2">
        <f>'feuille travail'!G91</f>
        <v>31</v>
      </c>
      <c r="D91" s="2" t="str">
        <f>'feuille travail'!J91</f>
        <v>La phobie des pieds de chaise et son traitement. (intro 0)</v>
      </c>
      <c r="E91" s="2">
        <f>'feuille travail'!K91</f>
        <v>10</v>
      </c>
      <c r="F91" s="50" t="str">
        <f>TEXT('feuille travail'!L91,"jjjj j mmmm aaaa")</f>
        <v>jeudi 8 mai 2025</v>
      </c>
      <c r="G91" s="52" t="str">
        <f>TEXT('feuille travail'!M91,"hh\hmm")</f>
        <v>08h35</v>
      </c>
      <c r="H91" s="2" t="str">
        <f>'feuille travail'!N91</f>
        <v>B04</v>
      </c>
      <c r="I91" s="52" t="str">
        <f>TEXT('feuille travail'!O91,"hh\hmm")</f>
        <v>08h20</v>
      </c>
      <c r="J91" s="2" t="str">
        <f>'feuille travail'!P91</f>
        <v>non</v>
      </c>
    </row>
    <row r="92" spans="1:10" x14ac:dyDescent="0.25">
      <c r="A92" s="2" t="str">
        <f>'feuille travail'!E92</f>
        <v>BASTOS</v>
      </c>
      <c r="B92" s="2" t="str">
        <f>'feuille travail'!F92</f>
        <v>Victoire</v>
      </c>
      <c r="C92" s="2">
        <f>'feuille travail'!G92</f>
        <v>37</v>
      </c>
      <c r="D92" s="2" t="str">
        <f>'feuille travail'!J92</f>
        <v>Recherche et développement : recyclage des allumettes usagées (intro 0)</v>
      </c>
      <c r="E92" s="2">
        <f>'feuille travail'!K92</f>
        <v>10</v>
      </c>
      <c r="F92" s="50" t="str">
        <f>TEXT('feuille travail'!L92,"jjjj j mmmm aaaa")</f>
        <v>jeudi 8 mai 2025</v>
      </c>
      <c r="G92" s="52" t="str">
        <f>TEXT('feuille travail'!M92,"hh\hmm")</f>
        <v>08h55</v>
      </c>
      <c r="H92" s="2" t="str">
        <f>'feuille travail'!N92</f>
        <v>B04</v>
      </c>
      <c r="I92" s="52" t="str">
        <f>TEXT('feuille travail'!O92,"hh\hmm")</f>
        <v>08h40</v>
      </c>
      <c r="J92" s="2" t="str">
        <f>'feuille travail'!P92</f>
        <v>oui</v>
      </c>
    </row>
    <row r="93" spans="1:10" x14ac:dyDescent="0.25">
      <c r="A93" s="2" t="str">
        <f>'feuille travail'!E93</f>
        <v>BELLAVIA</v>
      </c>
      <c r="B93" s="2" t="str">
        <f>'feuille travail'!F93</f>
        <v>Taïna</v>
      </c>
      <c r="C93" s="2">
        <f>'feuille travail'!G93</f>
        <v>36</v>
      </c>
      <c r="D93" s="2" t="str">
        <f>'feuille travail'!J93</f>
        <v>Que se passerait-il si le tigre à dents de sabre réapparaissait sur la terre aujourd'hui ? (intro 0)</v>
      </c>
      <c r="E93" s="2">
        <f>'feuille travail'!K93</f>
        <v>10</v>
      </c>
      <c r="F93" s="50" t="str">
        <f>TEXT('feuille travail'!L93,"jjjj j mmmm aaaa")</f>
        <v>jeudi 8 mai 2025</v>
      </c>
      <c r="G93" s="52" t="str">
        <f>TEXT('feuille travail'!M93,"hh\hmm")</f>
        <v>09h15</v>
      </c>
      <c r="H93" s="2" t="str">
        <f>'feuille travail'!N93</f>
        <v>B04</v>
      </c>
      <c r="I93" s="52" t="str">
        <f>TEXT('feuille travail'!O93,"hh\hmm")</f>
        <v>09h00</v>
      </c>
      <c r="J93" s="2" t="str">
        <f>'feuille travail'!P93</f>
        <v>oui</v>
      </c>
    </row>
    <row r="94" spans="1:10" x14ac:dyDescent="0.25">
      <c r="A94" s="2" t="str">
        <f>'feuille travail'!E94</f>
        <v>BENOTMANE</v>
      </c>
      <c r="B94" s="2" t="str">
        <f>'feuille travail'!F94</f>
        <v>Alana</v>
      </c>
      <c r="C94" s="2">
        <f>'feuille travail'!G94</f>
        <v>36</v>
      </c>
      <c r="D94" s="2" t="str">
        <f>'feuille travail'!J94</f>
        <v>Musique : détails sur la partition des chutes du Niagara (intro 0)</v>
      </c>
      <c r="E94" s="2">
        <f>'feuille travail'!K94</f>
        <v>10</v>
      </c>
      <c r="F94" s="50" t="str">
        <f>TEXT('feuille travail'!L94,"jjjj j mmmm aaaa")</f>
        <v>jeudi 8 mai 2025</v>
      </c>
      <c r="G94" s="52" t="str">
        <f>TEXT('feuille travail'!M94,"hh\hmm")</f>
        <v>09h35</v>
      </c>
      <c r="H94" s="2" t="str">
        <f>'feuille travail'!N94</f>
        <v>B04</v>
      </c>
      <c r="I94" s="52" t="str">
        <f>TEXT('feuille travail'!O94,"hh\hmm")</f>
        <v>09h20</v>
      </c>
      <c r="J94" s="2" t="str">
        <f>'feuille travail'!P94</f>
        <v>non</v>
      </c>
    </row>
    <row r="95" spans="1:10" x14ac:dyDescent="0.25">
      <c r="A95" s="2" t="str">
        <f>'feuille travail'!E95</f>
        <v>BIGAUD</v>
      </c>
      <c r="B95" s="2" t="str">
        <f>'feuille travail'!F95</f>
        <v>Lison</v>
      </c>
      <c r="C95" s="2">
        <f>'feuille travail'!G95</f>
        <v>34</v>
      </c>
      <c r="D95" s="2" t="str">
        <f>'feuille travail'!J95</f>
        <v>Que se passerait-il si le tigre à dents de sabre réapparaissait sur la terre aujourd'hui ? (intro 0)</v>
      </c>
      <c r="E95" s="2">
        <f>'feuille travail'!K95</f>
        <v>10</v>
      </c>
      <c r="F95" s="50" t="str">
        <f>TEXT('feuille travail'!L95,"jjjj j mmmm aaaa")</f>
        <v>jeudi 8 mai 2025</v>
      </c>
      <c r="G95" s="52" t="str">
        <f>TEXT('feuille travail'!M95,"hh\hmm")</f>
        <v>10h10</v>
      </c>
      <c r="H95" s="2" t="str">
        <f>'feuille travail'!N95</f>
        <v>B04</v>
      </c>
      <c r="I95" s="52" t="str">
        <f>TEXT('feuille travail'!O95,"hh\hmm")</f>
        <v>09h55</v>
      </c>
      <c r="J95" s="2" t="str">
        <f>'feuille travail'!P95</f>
        <v>oui</v>
      </c>
    </row>
    <row r="96" spans="1:10" x14ac:dyDescent="0.25">
      <c r="A96" s="2" t="str">
        <f>'feuille travail'!E96</f>
        <v>BOINEAU</v>
      </c>
      <c r="B96" s="2" t="str">
        <f>'feuille travail'!F96</f>
        <v>Brandon</v>
      </c>
      <c r="C96" s="2">
        <f>'feuille travail'!G96</f>
        <v>36</v>
      </c>
      <c r="D96" s="2" t="str">
        <f>'feuille travail'!J96</f>
        <v>Recherche et développement : recyclage des allumettes usagées (intro 0)</v>
      </c>
      <c r="E96" s="2">
        <f>'feuille travail'!K96</f>
        <v>10</v>
      </c>
      <c r="F96" s="50" t="str">
        <f>TEXT('feuille travail'!L96,"jjjj j mmmm aaaa")</f>
        <v>jeudi 8 mai 2025</v>
      </c>
      <c r="G96" s="52" t="str">
        <f>TEXT('feuille travail'!M96,"hh\hmm")</f>
        <v>10h30</v>
      </c>
      <c r="H96" s="2" t="str">
        <f>'feuille travail'!N96</f>
        <v>B04</v>
      </c>
      <c r="I96" s="52" t="str">
        <f>TEXT('feuille travail'!O96,"hh\hmm")</f>
        <v>10h15</v>
      </c>
      <c r="J96" s="2" t="str">
        <f>'feuille travail'!P96</f>
        <v>oui</v>
      </c>
    </row>
    <row r="97" spans="1:10" x14ac:dyDescent="0.25">
      <c r="A97" s="2" t="str">
        <f>'feuille travail'!E97</f>
        <v>BOLOT</v>
      </c>
      <c r="B97" s="2" t="str">
        <f>'feuille travail'!F97</f>
        <v>Inna</v>
      </c>
      <c r="C97" s="2">
        <f>'feuille travail'!G97</f>
        <v>36</v>
      </c>
      <c r="D97" s="2" t="str">
        <f>'feuille travail'!J97</f>
        <v>Que se passerait-il si le tigre à dents de sabre réapparaissait sur la terre aujourd'hui ? (intro 0)</v>
      </c>
      <c r="E97" s="2">
        <f>'feuille travail'!K97</f>
        <v>10</v>
      </c>
      <c r="F97" s="50" t="str">
        <f>TEXT('feuille travail'!L97,"jjjj j mmmm aaaa")</f>
        <v>jeudi 8 mai 2025</v>
      </c>
      <c r="G97" s="52" t="str">
        <f>TEXT('feuille travail'!M97,"hh\hmm")</f>
        <v>10h50</v>
      </c>
      <c r="H97" s="2" t="str">
        <f>'feuille travail'!N97</f>
        <v>B04</v>
      </c>
      <c r="I97" s="52" t="str">
        <f>TEXT('feuille travail'!O97,"hh\hmm")</f>
        <v>10h35</v>
      </c>
      <c r="J97" s="2" t="str">
        <f>'feuille travail'!P97</f>
        <v>non</v>
      </c>
    </row>
    <row r="98" spans="1:10" x14ac:dyDescent="0.25">
      <c r="A98" s="2" t="str">
        <f>'feuille travail'!E98</f>
        <v>BOUFFLERS</v>
      </c>
      <c r="B98" s="2" t="str">
        <f>'feuille travail'!F98</f>
        <v>Leon</v>
      </c>
      <c r="C98" s="2">
        <f>'feuille travail'!G98</f>
        <v>34</v>
      </c>
      <c r="D98" s="2" t="str">
        <f>'feuille travail'!J98</f>
        <v>Musique : détails sur la partition des chutes du Niagara (intro 0)</v>
      </c>
      <c r="E98" s="2">
        <f>'feuille travail'!K98</f>
        <v>10</v>
      </c>
      <c r="F98" s="50" t="str">
        <f>TEXT('feuille travail'!L98,"jjjj j mmmm aaaa")</f>
        <v>jeudi 8 mai 2025</v>
      </c>
      <c r="G98" s="52" t="str">
        <f>TEXT('feuille travail'!M98,"hh\hmm")</f>
        <v>11h10</v>
      </c>
      <c r="H98" s="2" t="str">
        <f>'feuille travail'!N98</f>
        <v>B04</v>
      </c>
      <c r="I98" s="52" t="str">
        <f>TEXT('feuille travail'!O98,"hh\hmm")</f>
        <v>10h55</v>
      </c>
      <c r="J98" s="2" t="str">
        <f>'feuille travail'!P98</f>
        <v>oui</v>
      </c>
    </row>
    <row r="99" spans="1:10" x14ac:dyDescent="0.25">
      <c r="A99" s="2" t="str">
        <f>'feuille travail'!E99</f>
        <v>BRACH</v>
      </c>
      <c r="B99" s="2" t="str">
        <f>'feuille travail'!F99</f>
        <v>Philippe</v>
      </c>
      <c r="C99" s="2">
        <f>'feuille travail'!G99</f>
        <v>37</v>
      </c>
      <c r="D99" s="2" t="str">
        <f>'feuille travail'!J99</f>
        <v>Approche photographique des vaisseaux extraterrestres déguisés en nuages lenticulaires. (intro 0)</v>
      </c>
      <c r="E99" s="2">
        <f>'feuille travail'!K99</f>
        <v>11</v>
      </c>
      <c r="F99" s="50" t="str">
        <f>TEXT('feuille travail'!L99,"jjjj j mmmm aaaa")</f>
        <v>jeudi 8 mai 2025</v>
      </c>
      <c r="G99" s="52" t="str">
        <f>TEXT('feuille travail'!M99,"hh\hmm")</f>
        <v>08h15</v>
      </c>
      <c r="H99" s="2" t="str">
        <f>'feuille travail'!N99</f>
        <v>B09</v>
      </c>
      <c r="I99" s="52" t="str">
        <f>TEXT('feuille travail'!O99,"hh\hmm")</f>
        <v>08h00</v>
      </c>
      <c r="J99" s="2" t="str">
        <f>'feuille travail'!P99</f>
        <v>non</v>
      </c>
    </row>
    <row r="100" spans="1:10" x14ac:dyDescent="0.25">
      <c r="A100" s="2" t="str">
        <f>'feuille travail'!E100</f>
        <v>BREMONT</v>
      </c>
      <c r="B100" s="2" t="str">
        <f>'feuille travail'!F100</f>
        <v>Christian</v>
      </c>
      <c r="C100" s="2">
        <f>'feuille travail'!G100</f>
        <v>37</v>
      </c>
      <c r="D100" s="2" t="str">
        <f>'feuille travail'!J100</f>
        <v>Développement de l’exploitation minière au Wakanda (intro 0)</v>
      </c>
      <c r="E100" s="2">
        <f>'feuille travail'!K100</f>
        <v>11</v>
      </c>
      <c r="F100" s="50" t="str">
        <f>TEXT('feuille travail'!L100,"jjjj j mmmm aaaa")</f>
        <v>jeudi 8 mai 2025</v>
      </c>
      <c r="G100" s="52" t="str">
        <f>TEXT('feuille travail'!M100,"hh\hmm")</f>
        <v>08h35</v>
      </c>
      <c r="H100" s="2" t="str">
        <f>'feuille travail'!N100</f>
        <v>B09</v>
      </c>
      <c r="I100" s="52" t="str">
        <f>TEXT('feuille travail'!O100,"hh\hmm")</f>
        <v>08h20</v>
      </c>
      <c r="J100" s="2" t="str">
        <f>'feuille travail'!P100</f>
        <v>non</v>
      </c>
    </row>
    <row r="101" spans="1:10" x14ac:dyDescent="0.25">
      <c r="A101" s="2" t="str">
        <f>'feuille travail'!E101</f>
        <v>BROCA</v>
      </c>
      <c r="B101" s="2" t="str">
        <f>'feuille travail'!F101</f>
        <v>Calista</v>
      </c>
      <c r="C101" s="2">
        <f>'feuille travail'!G101</f>
        <v>35</v>
      </c>
      <c r="D101" s="2" t="str">
        <f>'feuille travail'!J101</f>
        <v>Exploration de croyances : peut-on encore affirmer que la terre est plate ? (intro 0)</v>
      </c>
      <c r="E101" s="2">
        <f>'feuille travail'!K101</f>
        <v>11</v>
      </c>
      <c r="F101" s="50" t="str">
        <f>TEXT('feuille travail'!L101,"jjjj j mmmm aaaa")</f>
        <v>jeudi 8 mai 2025</v>
      </c>
      <c r="G101" s="52" t="str">
        <f>TEXT('feuille travail'!M101,"hh\hmm")</f>
        <v>08h55</v>
      </c>
      <c r="H101" s="2" t="str">
        <f>'feuille travail'!N101</f>
        <v>B09</v>
      </c>
      <c r="I101" s="52" t="str">
        <f>TEXT('feuille travail'!O101,"hh\hmm")</f>
        <v>08h40</v>
      </c>
      <c r="J101" s="2" t="str">
        <f>'feuille travail'!P101</f>
        <v>non</v>
      </c>
    </row>
    <row r="102" spans="1:10" x14ac:dyDescent="0.25">
      <c r="A102" s="2" t="str">
        <f>'feuille travail'!E102</f>
        <v>BROUDIN</v>
      </c>
      <c r="B102" s="2" t="str">
        <f>'feuille travail'!F102</f>
        <v>Youssef</v>
      </c>
      <c r="C102" s="2">
        <f>'feuille travail'!G102</f>
        <v>34</v>
      </c>
      <c r="D102" s="2" t="str">
        <f>'feuille travail'!J102</f>
        <v>Musique : détails sur la partition des chutes du Niagara (intro 0)</v>
      </c>
      <c r="E102" s="2">
        <f>'feuille travail'!K102</f>
        <v>11</v>
      </c>
      <c r="F102" s="50" t="str">
        <f>TEXT('feuille travail'!L102,"jjjj j mmmm aaaa")</f>
        <v>jeudi 8 mai 2025</v>
      </c>
      <c r="G102" s="52" t="str">
        <f>TEXT('feuille travail'!M102,"hh\hmm")</f>
        <v>09h15</v>
      </c>
      <c r="H102" s="2" t="str">
        <f>'feuille travail'!N102</f>
        <v>B09</v>
      </c>
      <c r="I102" s="52" t="str">
        <f>TEXT('feuille travail'!O102,"hh\hmm")</f>
        <v>09h00</v>
      </c>
      <c r="J102" s="2" t="str">
        <f>'feuille travail'!P102</f>
        <v>oui</v>
      </c>
    </row>
    <row r="103" spans="1:10" x14ac:dyDescent="0.25">
      <c r="A103" s="2" t="str">
        <f>'feuille travail'!E103</f>
        <v>CALMETTES</v>
      </c>
      <c r="B103" s="2" t="str">
        <f>'feuille travail'!F103</f>
        <v>Mustafa</v>
      </c>
      <c r="C103" s="2">
        <f>'feuille travail'!G103</f>
        <v>33</v>
      </c>
      <c r="D103" s="2" t="str">
        <f>'feuille travail'!J103</f>
        <v>Musique : détails sur la partition des chutes du Niagara (intro 0)</v>
      </c>
      <c r="E103" s="2">
        <f>'feuille travail'!K103</f>
        <v>11</v>
      </c>
      <c r="F103" s="50" t="str">
        <f>TEXT('feuille travail'!L103,"jjjj j mmmm aaaa")</f>
        <v>jeudi 8 mai 2025</v>
      </c>
      <c r="G103" s="52" t="str">
        <f>TEXT('feuille travail'!M103,"hh\hmm")</f>
        <v>09h35</v>
      </c>
      <c r="H103" s="2" t="str">
        <f>'feuille travail'!N103</f>
        <v>B09</v>
      </c>
      <c r="I103" s="52" t="str">
        <f>TEXT('feuille travail'!O103,"hh\hmm")</f>
        <v>09h20</v>
      </c>
      <c r="J103" s="2" t="str">
        <f>'feuille travail'!P103</f>
        <v>non</v>
      </c>
    </row>
    <row r="104" spans="1:10" x14ac:dyDescent="0.25">
      <c r="A104" s="2" t="str">
        <f>'feuille travail'!E104</f>
        <v>CAPLIEZ</v>
      </c>
      <c r="B104" s="2" t="str">
        <f>'feuille travail'!F104</f>
        <v>Kayden</v>
      </c>
      <c r="C104" s="2">
        <f>'feuille travail'!G104</f>
        <v>33</v>
      </c>
      <c r="D104" s="2" t="str">
        <f>'feuille travail'!J104</f>
        <v>Que se passerait-il si le tigre à dents de sabre réapparaissait sur la terre aujourd'hui ? (intro 0)</v>
      </c>
      <c r="E104" s="2">
        <f>'feuille travail'!K104</f>
        <v>11</v>
      </c>
      <c r="F104" s="50" t="str">
        <f>TEXT('feuille travail'!L104,"jjjj j mmmm aaaa")</f>
        <v>jeudi 8 mai 2025</v>
      </c>
      <c r="G104" s="52" t="str">
        <f>TEXT('feuille travail'!M104,"hh\hmm")</f>
        <v>10h10</v>
      </c>
      <c r="H104" s="2" t="str">
        <f>'feuille travail'!N104</f>
        <v>B09</v>
      </c>
      <c r="I104" s="52" t="str">
        <f>TEXT('feuille travail'!O104,"hh\hmm")</f>
        <v>09h55</v>
      </c>
      <c r="J104" s="2" t="str">
        <f>'feuille travail'!P104</f>
        <v>non</v>
      </c>
    </row>
    <row r="105" spans="1:10" x14ac:dyDescent="0.25">
      <c r="A105" s="2" t="str">
        <f>'feuille travail'!E105</f>
        <v>CETIN</v>
      </c>
      <c r="B105" s="2" t="str">
        <f>'feuille travail'!F105</f>
        <v>Rita</v>
      </c>
      <c r="C105" s="2">
        <f>'feuille travail'!G105</f>
        <v>34</v>
      </c>
      <c r="D105" s="2" t="str">
        <f>'feuille travail'!J105</f>
        <v>Que se passerait-il si le tigre à dents de sabre réapparaissait sur la terre aujourd'hui ? (intro 0)</v>
      </c>
      <c r="E105" s="2">
        <f>'feuille travail'!K105</f>
        <v>11</v>
      </c>
      <c r="F105" s="50" t="str">
        <f>TEXT('feuille travail'!L105,"jjjj j mmmm aaaa")</f>
        <v>jeudi 8 mai 2025</v>
      </c>
      <c r="G105" s="52" t="str">
        <f>TEXT('feuille travail'!M105,"hh\hmm")</f>
        <v>10h30</v>
      </c>
      <c r="H105" s="2" t="str">
        <f>'feuille travail'!N105</f>
        <v>B09</v>
      </c>
      <c r="I105" s="52" t="str">
        <f>TEXT('feuille travail'!O105,"hh\hmm")</f>
        <v>10h15</v>
      </c>
      <c r="J105" s="2" t="str">
        <f>'feuille travail'!P105</f>
        <v>oui</v>
      </c>
    </row>
    <row r="106" spans="1:10" x14ac:dyDescent="0.25">
      <c r="A106" s="2" t="str">
        <f>'feuille travail'!E106</f>
        <v>CHABOCHE</v>
      </c>
      <c r="B106" s="2" t="str">
        <f>'feuille travail'!F106</f>
        <v>Amina</v>
      </c>
      <c r="C106" s="2">
        <f>'feuille travail'!G106</f>
        <v>35</v>
      </c>
      <c r="D106" s="2" t="str">
        <f>'feuille travail'!J106</f>
        <v>Recherche et développement : recyclage des allumettes usagées (intro 0)</v>
      </c>
      <c r="E106" s="2">
        <f>'feuille travail'!K106</f>
        <v>11</v>
      </c>
      <c r="F106" s="50" t="str">
        <f>TEXT('feuille travail'!L106,"jjjj j mmmm aaaa")</f>
        <v>jeudi 8 mai 2025</v>
      </c>
      <c r="G106" s="52" t="str">
        <f>TEXT('feuille travail'!M106,"hh\hmm")</f>
        <v>10h50</v>
      </c>
      <c r="H106" s="2" t="str">
        <f>'feuille travail'!N106</f>
        <v>B09</v>
      </c>
      <c r="I106" s="52" t="str">
        <f>TEXT('feuille travail'!O106,"hh\hmm")</f>
        <v>10h35</v>
      </c>
      <c r="J106" s="2" t="str">
        <f>'feuille travail'!P106</f>
        <v>non</v>
      </c>
    </row>
    <row r="107" spans="1:10" x14ac:dyDescent="0.25">
      <c r="A107" s="2" t="str">
        <f>'feuille travail'!E107</f>
        <v>CHALAND</v>
      </c>
      <c r="B107" s="2" t="str">
        <f>'feuille travail'!F107</f>
        <v>Ugo</v>
      </c>
      <c r="C107" s="2">
        <f>'feuille travail'!G107</f>
        <v>31</v>
      </c>
      <c r="D107" s="2" t="str">
        <f>'feuille travail'!J107</f>
        <v>Que se passerait-il si le tigre à dents de sabre réapparaissait sur la terre aujourd'hui ? (intro 0)</v>
      </c>
      <c r="E107" s="2">
        <f>'feuille travail'!K107</f>
        <v>11</v>
      </c>
      <c r="F107" s="50" t="str">
        <f>TEXT('feuille travail'!L107,"jjjj j mmmm aaaa")</f>
        <v>jeudi 8 mai 2025</v>
      </c>
      <c r="G107" s="52" t="str">
        <f>TEXT('feuille travail'!M107,"hh\hmm")</f>
        <v>11h10</v>
      </c>
      <c r="H107" s="2" t="str">
        <f>'feuille travail'!N107</f>
        <v>B09</v>
      </c>
      <c r="I107" s="52" t="str">
        <f>TEXT('feuille travail'!O107,"hh\hmm")</f>
        <v>10h55</v>
      </c>
      <c r="J107" s="2" t="str">
        <f>'feuille travail'!P107</f>
        <v>non</v>
      </c>
    </row>
    <row r="108" spans="1:10" x14ac:dyDescent="0.25">
      <c r="A108" s="2" t="str">
        <f>'feuille travail'!E108</f>
        <v>CHARBIT</v>
      </c>
      <c r="B108" s="2" t="str">
        <f>'feuille travail'!F108</f>
        <v>Maximilien</v>
      </c>
      <c r="C108" s="2">
        <f>'feuille travail'!G108</f>
        <v>34</v>
      </c>
      <c r="D108" s="2" t="str">
        <f>'feuille travail'!J108</f>
        <v>La phobie des pieds de chaise et son traitement. (intro 0)</v>
      </c>
      <c r="E108" s="2">
        <f>'feuille travail'!K108</f>
        <v>12</v>
      </c>
      <c r="F108" s="50" t="str">
        <f>TEXT('feuille travail'!L108,"jjjj j mmmm aaaa")</f>
        <v>jeudi 8 mai 2025</v>
      </c>
      <c r="G108" s="52" t="str">
        <f>TEXT('feuille travail'!M108,"hh\hmm")</f>
        <v>08h15</v>
      </c>
      <c r="H108" s="2" t="str">
        <f>'feuille travail'!N108</f>
        <v>B08</v>
      </c>
      <c r="I108" s="52" t="str">
        <f>TEXT('feuille travail'!O108,"hh\hmm")</f>
        <v>08h00</v>
      </c>
      <c r="J108" s="2" t="str">
        <f>'feuille travail'!P108</f>
        <v>non</v>
      </c>
    </row>
    <row r="109" spans="1:10" x14ac:dyDescent="0.25">
      <c r="A109" s="2" t="str">
        <f>'feuille travail'!E109</f>
        <v>CHASSIN</v>
      </c>
      <c r="B109" s="2" t="str">
        <f>'feuille travail'!F109</f>
        <v>Naim</v>
      </c>
      <c r="C109" s="2">
        <f>'feuille travail'!G109</f>
        <v>31</v>
      </c>
      <c r="D109" s="2" t="str">
        <f>'feuille travail'!J109</f>
        <v>Que se passerait-il si le tigre à dents de sabre réapparaissait sur la terre aujourd'hui ? (intro 0)</v>
      </c>
      <c r="E109" s="2">
        <f>'feuille travail'!K109</f>
        <v>12</v>
      </c>
      <c r="F109" s="50" t="str">
        <f>TEXT('feuille travail'!L109,"jjjj j mmmm aaaa")</f>
        <v>jeudi 8 mai 2025</v>
      </c>
      <c r="G109" s="52" t="str">
        <f>TEXT('feuille travail'!M109,"hh\hmm")</f>
        <v>08h35</v>
      </c>
      <c r="H109" s="2" t="str">
        <f>'feuille travail'!N109</f>
        <v>B08</v>
      </c>
      <c r="I109" s="52" t="str">
        <f>TEXT('feuille travail'!O109,"hh\hmm")</f>
        <v>08h20</v>
      </c>
      <c r="J109" s="2" t="str">
        <f>'feuille travail'!P109</f>
        <v>non</v>
      </c>
    </row>
    <row r="110" spans="1:10" x14ac:dyDescent="0.25">
      <c r="A110" s="2" t="str">
        <f>'feuille travail'!E110</f>
        <v>CHAVES</v>
      </c>
      <c r="B110" s="2" t="str">
        <f>'feuille travail'!F110</f>
        <v>Yohan</v>
      </c>
      <c r="C110" s="2">
        <f>'feuille travail'!G110</f>
        <v>32</v>
      </c>
      <c r="D110" s="2" t="str">
        <f>'feuille travail'!J110</f>
        <v>Recherche et développement : recyclage des allumettes usagées (intro 0)</v>
      </c>
      <c r="E110" s="2">
        <f>'feuille travail'!K110</f>
        <v>12</v>
      </c>
      <c r="F110" s="50" t="str">
        <f>TEXT('feuille travail'!L110,"jjjj j mmmm aaaa")</f>
        <v>jeudi 8 mai 2025</v>
      </c>
      <c r="G110" s="52" t="str">
        <f>TEXT('feuille travail'!M110,"hh\hmm")</f>
        <v>08h55</v>
      </c>
      <c r="H110" s="2" t="str">
        <f>'feuille travail'!N110</f>
        <v>B08</v>
      </c>
      <c r="I110" s="52" t="str">
        <f>TEXT('feuille travail'!O110,"hh\hmm")</f>
        <v>08h40</v>
      </c>
      <c r="J110" s="2" t="str">
        <f>'feuille travail'!P110</f>
        <v>non</v>
      </c>
    </row>
    <row r="111" spans="1:10" x14ac:dyDescent="0.25">
      <c r="A111" s="2" t="str">
        <f>'feuille travail'!E111</f>
        <v>COUET</v>
      </c>
      <c r="B111" s="2" t="str">
        <f>'feuille travail'!F111</f>
        <v>Éthan</v>
      </c>
      <c r="C111" s="2">
        <f>'feuille travail'!G111</f>
        <v>32</v>
      </c>
      <c r="D111" s="2" t="str">
        <f>'feuille travail'!J111</f>
        <v>Que se passerait-il si le tigre à dents de sabre réapparaissait sur la terre aujourd'hui ? (intro 0)</v>
      </c>
      <c r="E111" s="2">
        <f>'feuille travail'!K111</f>
        <v>12</v>
      </c>
      <c r="F111" s="50" t="str">
        <f>TEXT('feuille travail'!L111,"jjjj j mmmm aaaa")</f>
        <v>jeudi 8 mai 2025</v>
      </c>
      <c r="G111" s="52" t="str">
        <f>TEXT('feuille travail'!M111,"hh\hmm")</f>
        <v>09h15</v>
      </c>
      <c r="H111" s="2" t="str">
        <f>'feuille travail'!N111</f>
        <v>B08</v>
      </c>
      <c r="I111" s="52" t="str">
        <f>TEXT('feuille travail'!O111,"hh\hmm")</f>
        <v>09h00</v>
      </c>
      <c r="J111" s="2" t="str">
        <f>'feuille travail'!P111</f>
        <v>non</v>
      </c>
    </row>
    <row r="112" spans="1:10" x14ac:dyDescent="0.25">
      <c r="A112" s="2" t="str">
        <f>'feuille travail'!E112</f>
        <v>COURBE</v>
      </c>
      <c r="B112" s="2" t="str">
        <f>'feuille travail'!F112</f>
        <v>Samir</v>
      </c>
      <c r="C112" s="2">
        <f>'feuille travail'!G112</f>
        <v>33</v>
      </c>
      <c r="D112" s="2" t="str">
        <f>'feuille travail'!J112</f>
        <v>Recherche et développement : recyclage des allumettes usagées (intro 0)</v>
      </c>
      <c r="E112" s="2">
        <f>'feuille travail'!K112</f>
        <v>12</v>
      </c>
      <c r="F112" s="50" t="str">
        <f>TEXT('feuille travail'!L112,"jjjj j mmmm aaaa")</f>
        <v>jeudi 8 mai 2025</v>
      </c>
      <c r="G112" s="52" t="str">
        <f>TEXT('feuille travail'!M112,"hh\hmm")</f>
        <v>09h35</v>
      </c>
      <c r="H112" s="2" t="str">
        <f>'feuille travail'!N112</f>
        <v>B08</v>
      </c>
      <c r="I112" s="52" t="str">
        <f>TEXT('feuille travail'!O112,"hh\hmm")</f>
        <v>09h20</v>
      </c>
      <c r="J112" s="2" t="str">
        <f>'feuille travail'!P112</f>
        <v>non</v>
      </c>
    </row>
    <row r="113" spans="1:10" x14ac:dyDescent="0.25">
      <c r="A113" s="2" t="str">
        <f>'feuille travail'!E113</f>
        <v>DELOISON</v>
      </c>
      <c r="B113" s="2" t="str">
        <f>'feuille travail'!F113</f>
        <v>Tilio</v>
      </c>
      <c r="C113" s="2">
        <f>'feuille travail'!G113</f>
        <v>32</v>
      </c>
      <c r="D113" s="2" t="str">
        <f>'feuille travail'!J113</f>
        <v>Que se passerait-il si le tigre à dents de sabre réapparaissait sur la terre aujourd'hui ? (intro 0)</v>
      </c>
      <c r="E113" s="2">
        <f>'feuille travail'!K113</f>
        <v>12</v>
      </c>
      <c r="F113" s="50" t="str">
        <f>TEXT('feuille travail'!L113,"jjjj j mmmm aaaa")</f>
        <v>jeudi 8 mai 2025</v>
      </c>
      <c r="G113" s="52" t="str">
        <f>TEXT('feuille travail'!M113,"hh\hmm")</f>
        <v>10h10</v>
      </c>
      <c r="H113" s="2" t="str">
        <f>'feuille travail'!N113</f>
        <v>B08</v>
      </c>
      <c r="I113" s="52" t="str">
        <f>TEXT('feuille travail'!O113,"hh\hmm")</f>
        <v>09h55</v>
      </c>
      <c r="J113" s="2" t="str">
        <f>'feuille travail'!P113</f>
        <v>non</v>
      </c>
    </row>
    <row r="114" spans="1:10" x14ac:dyDescent="0.25">
      <c r="A114" s="2" t="str">
        <f>'feuille travail'!E114</f>
        <v>DEMARIA</v>
      </c>
      <c r="B114" s="2" t="str">
        <f>'feuille travail'!F114</f>
        <v>Emilia</v>
      </c>
      <c r="C114" s="2">
        <f>'feuille travail'!G114</f>
        <v>32</v>
      </c>
      <c r="D114" s="2" t="str">
        <f>'feuille travail'!J114</f>
        <v>Musique : détails sur la partition des chutes du Niagara (intro 0)</v>
      </c>
      <c r="E114" s="2">
        <f>'feuille travail'!K114</f>
        <v>12</v>
      </c>
      <c r="F114" s="50" t="str">
        <f>TEXT('feuille travail'!L114,"jjjj j mmmm aaaa")</f>
        <v>jeudi 8 mai 2025</v>
      </c>
      <c r="G114" s="52" t="str">
        <f>TEXT('feuille travail'!M114,"hh\hmm")</f>
        <v>10h30</v>
      </c>
      <c r="H114" s="2" t="str">
        <f>'feuille travail'!N114</f>
        <v>B08</v>
      </c>
      <c r="I114" s="52" t="str">
        <f>TEXT('feuille travail'!O114,"hh\hmm")</f>
        <v>10h15</v>
      </c>
      <c r="J114" s="2" t="str">
        <f>'feuille travail'!P114</f>
        <v>non</v>
      </c>
    </row>
    <row r="115" spans="1:10" x14ac:dyDescent="0.25">
      <c r="A115" s="2" t="str">
        <f>'feuille travail'!E115</f>
        <v>DENEUVILLE</v>
      </c>
      <c r="B115" s="2" t="str">
        <f>'feuille travail'!F115</f>
        <v>Zohra</v>
      </c>
      <c r="C115" s="2">
        <f>'feuille travail'!G115</f>
        <v>37</v>
      </c>
      <c r="D115" s="2" t="str">
        <f>'feuille travail'!J115</f>
        <v>Cuisine du monde : la soupe de caillou (intro 0)</v>
      </c>
      <c r="E115" s="2">
        <f>'feuille travail'!K115</f>
        <v>12</v>
      </c>
      <c r="F115" s="50" t="str">
        <f>TEXT('feuille travail'!L115,"jjjj j mmmm aaaa")</f>
        <v>jeudi 8 mai 2025</v>
      </c>
      <c r="G115" s="52" t="str">
        <f>TEXT('feuille travail'!M115,"hh\hmm")</f>
        <v>10h50</v>
      </c>
      <c r="H115" s="2" t="str">
        <f>'feuille travail'!N115</f>
        <v>B08</v>
      </c>
      <c r="I115" s="52" t="str">
        <f>TEXT('feuille travail'!O115,"hh\hmm")</f>
        <v>10h35</v>
      </c>
      <c r="J115" s="2" t="str">
        <f>'feuille travail'!P115</f>
        <v>oui</v>
      </c>
    </row>
    <row r="116" spans="1:10" x14ac:dyDescent="0.25">
      <c r="A116" s="2" t="str">
        <f>'feuille travail'!E116</f>
        <v>DESSEAUX</v>
      </c>
      <c r="B116" s="2" t="str">
        <f>'feuille travail'!F116</f>
        <v>Clarisse</v>
      </c>
      <c r="C116" s="2">
        <f>'feuille travail'!G116</f>
        <v>37</v>
      </c>
      <c r="D116" s="2" t="str">
        <f>'feuille travail'!J116</f>
        <v>Cuisine du monde : la soupe de caillou (intro 0)</v>
      </c>
      <c r="E116" s="2">
        <f>'feuille travail'!K116</f>
        <v>12</v>
      </c>
      <c r="F116" s="50" t="str">
        <f>TEXT('feuille travail'!L116,"jjjj j mmmm aaaa")</f>
        <v>jeudi 8 mai 2025</v>
      </c>
      <c r="G116" s="52" t="str">
        <f>TEXT('feuille travail'!M116,"hh\hmm")</f>
        <v>11h10</v>
      </c>
      <c r="H116" s="2" t="str">
        <f>'feuille travail'!N116</f>
        <v>B08</v>
      </c>
      <c r="I116" s="52" t="str">
        <f>TEXT('feuille travail'!O116,"hh\hmm")</f>
        <v>10h55</v>
      </c>
      <c r="J116" s="2" t="str">
        <f>'feuille travail'!P116</f>
        <v>non</v>
      </c>
    </row>
    <row r="117" spans="1:10" x14ac:dyDescent="0.25">
      <c r="A117" s="2" t="str">
        <f>'feuille travail'!E117</f>
        <v>DONNE</v>
      </c>
      <c r="B117" s="2" t="str">
        <f>'feuille travail'!F117</f>
        <v>Émy</v>
      </c>
      <c r="C117" s="2">
        <f>'feuille travail'!G117</f>
        <v>31</v>
      </c>
      <c r="D117" s="2" t="str">
        <f>'feuille travail'!J117</f>
        <v>Que se passerait-il si le tigre à dents de sabre réapparaissait sur la terre aujourd'hui ? (intro 0)</v>
      </c>
      <c r="E117" s="2">
        <f>'feuille travail'!K117</f>
        <v>13</v>
      </c>
      <c r="F117" s="50" t="str">
        <f>TEXT('feuille travail'!L117,"jjjj j mmmm aaaa")</f>
        <v>jeudi 8 mai 2025</v>
      </c>
      <c r="G117" s="52" t="str">
        <f>TEXT('feuille travail'!M117,"hh\hmm")</f>
        <v>08h15</v>
      </c>
      <c r="H117" s="2" t="str">
        <f>'feuille travail'!N117</f>
        <v>B11</v>
      </c>
      <c r="I117" s="52" t="str">
        <f>TEXT('feuille travail'!O117,"hh\hmm")</f>
        <v>08h00</v>
      </c>
      <c r="J117" s="2" t="str">
        <f>'feuille travail'!P117</f>
        <v>non</v>
      </c>
    </row>
    <row r="118" spans="1:10" x14ac:dyDescent="0.25">
      <c r="A118" s="2" t="str">
        <f>'feuille travail'!E118</f>
        <v>DORLEANS</v>
      </c>
      <c r="B118" s="2" t="str">
        <f>'feuille travail'!F118</f>
        <v>Akram</v>
      </c>
      <c r="C118" s="2">
        <f>'feuille travail'!G118</f>
        <v>31</v>
      </c>
      <c r="D118" s="2" t="str">
        <f>'feuille travail'!J118</f>
        <v>Recherche et développement : recyclage des allumettes usagées (intro 0)</v>
      </c>
      <c r="E118" s="2">
        <f>'feuille travail'!K118</f>
        <v>13</v>
      </c>
      <c r="F118" s="50" t="str">
        <f>TEXT('feuille travail'!L118,"jjjj j mmmm aaaa")</f>
        <v>jeudi 8 mai 2025</v>
      </c>
      <c r="G118" s="52" t="str">
        <f>TEXT('feuille travail'!M118,"hh\hmm")</f>
        <v>08h35</v>
      </c>
      <c r="H118" s="2" t="str">
        <f>'feuille travail'!N118</f>
        <v>B11</v>
      </c>
      <c r="I118" s="52" t="str">
        <f>TEXT('feuille travail'!O118,"hh\hmm")</f>
        <v>08h20</v>
      </c>
      <c r="J118" s="2" t="str">
        <f>'feuille travail'!P118</f>
        <v>non</v>
      </c>
    </row>
    <row r="119" spans="1:10" x14ac:dyDescent="0.25">
      <c r="A119" s="2" t="str">
        <f>'feuille travail'!E119</f>
        <v>DOUMENC</v>
      </c>
      <c r="B119" s="2" t="str">
        <f>'feuille travail'!F119</f>
        <v>Dalia</v>
      </c>
      <c r="C119" s="2">
        <f>'feuille travail'!G119</f>
        <v>37</v>
      </c>
      <c r="D119" s="2" t="str">
        <f>'feuille travail'!J119</f>
        <v>Recherche et développement : recyclage des allumettes usagées (intro 0)</v>
      </c>
      <c r="E119" s="2">
        <f>'feuille travail'!K119</f>
        <v>13</v>
      </c>
      <c r="F119" s="50" t="str">
        <f>TEXT('feuille travail'!L119,"jjjj j mmmm aaaa")</f>
        <v>jeudi 8 mai 2025</v>
      </c>
      <c r="G119" s="52" t="str">
        <f>TEXT('feuille travail'!M119,"hh\hmm")</f>
        <v>08h55</v>
      </c>
      <c r="H119" s="2" t="str">
        <f>'feuille travail'!N119</f>
        <v>B11</v>
      </c>
      <c r="I119" s="52" t="str">
        <f>TEXT('feuille travail'!O119,"hh\hmm")</f>
        <v>08h40</v>
      </c>
      <c r="J119" s="2" t="str">
        <f>'feuille travail'!P119</f>
        <v>non</v>
      </c>
    </row>
    <row r="120" spans="1:10" x14ac:dyDescent="0.25">
      <c r="A120" s="2" t="str">
        <f>'feuille travail'!E120</f>
        <v>DUPAS</v>
      </c>
      <c r="B120" s="2" t="str">
        <f>'feuille travail'!F120</f>
        <v>Bryan</v>
      </c>
      <c r="C120" s="2">
        <f>'feuille travail'!G120</f>
        <v>31</v>
      </c>
      <c r="D120" s="2" t="str">
        <f>'feuille travail'!J120</f>
        <v>Recherche et développement : recyclage des allumettes usagées (intro 0)</v>
      </c>
      <c r="E120" s="2">
        <f>'feuille travail'!K120</f>
        <v>13</v>
      </c>
      <c r="F120" s="50" t="str">
        <f>TEXT('feuille travail'!L120,"jjjj j mmmm aaaa")</f>
        <v>jeudi 8 mai 2025</v>
      </c>
      <c r="G120" s="52" t="str">
        <f>TEXT('feuille travail'!M120,"hh\hmm")</f>
        <v>09h15</v>
      </c>
      <c r="H120" s="2" t="str">
        <f>'feuille travail'!N120</f>
        <v>B11</v>
      </c>
      <c r="I120" s="52" t="str">
        <f>TEXT('feuille travail'!O120,"hh\hmm")</f>
        <v>09h00</v>
      </c>
      <c r="J120" s="2" t="str">
        <f>'feuille travail'!P120</f>
        <v>non</v>
      </c>
    </row>
    <row r="121" spans="1:10" x14ac:dyDescent="0.25">
      <c r="A121" s="2" t="str">
        <f>'feuille travail'!E121</f>
        <v>DURANTY</v>
      </c>
      <c r="B121" s="2" t="str">
        <f>'feuille travail'!F121</f>
        <v>Rosa</v>
      </c>
      <c r="C121" s="2">
        <f>'feuille travail'!G121</f>
        <v>33</v>
      </c>
      <c r="D121" s="2" t="str">
        <f>'feuille travail'!J121</f>
        <v>Musique : détails sur la partition des chutes du Niagara (intro 0)</v>
      </c>
      <c r="E121" s="2">
        <f>'feuille travail'!K121</f>
        <v>13</v>
      </c>
      <c r="F121" s="50" t="str">
        <f>TEXT('feuille travail'!L121,"jjjj j mmmm aaaa")</f>
        <v>jeudi 8 mai 2025</v>
      </c>
      <c r="G121" s="52" t="str">
        <f>TEXT('feuille travail'!M121,"hh\hmm")</f>
        <v>09h35</v>
      </c>
      <c r="H121" s="2" t="str">
        <f>'feuille travail'!N121</f>
        <v>B11</v>
      </c>
      <c r="I121" s="52" t="str">
        <f>TEXT('feuille travail'!O121,"hh\hmm")</f>
        <v>09h20</v>
      </c>
      <c r="J121" s="2" t="str">
        <f>'feuille travail'!P121</f>
        <v>non</v>
      </c>
    </row>
    <row r="122" spans="1:10" x14ac:dyDescent="0.25">
      <c r="A122" s="2" t="str">
        <f>'feuille travail'!E122</f>
        <v>FAJARDO</v>
      </c>
      <c r="B122" s="2" t="str">
        <f>'feuille travail'!F122</f>
        <v>Sandro</v>
      </c>
      <c r="C122" s="2">
        <f>'feuille travail'!G122</f>
        <v>35</v>
      </c>
      <c r="D122" s="2" t="str">
        <f>'feuille travail'!J122</f>
        <v>Recherche et développement : recyclage des allumettes usagées (intro 0)</v>
      </c>
      <c r="E122" s="2">
        <f>'feuille travail'!K122</f>
        <v>13</v>
      </c>
      <c r="F122" s="50" t="str">
        <f>TEXT('feuille travail'!L122,"jjjj j mmmm aaaa")</f>
        <v>jeudi 8 mai 2025</v>
      </c>
      <c r="G122" s="52" t="str">
        <f>TEXT('feuille travail'!M122,"hh\hmm")</f>
        <v>10h10</v>
      </c>
      <c r="H122" s="2" t="str">
        <f>'feuille travail'!N122</f>
        <v>B11</v>
      </c>
      <c r="I122" s="52" t="str">
        <f>TEXT('feuille travail'!O122,"hh\hmm")</f>
        <v>09h55</v>
      </c>
      <c r="J122" s="2" t="str">
        <f>'feuille travail'!P122</f>
        <v>non</v>
      </c>
    </row>
    <row r="123" spans="1:10" x14ac:dyDescent="0.25">
      <c r="A123" s="2" t="str">
        <f>'feuille travail'!E123</f>
        <v>FAUQUE</v>
      </c>
      <c r="B123" s="2" t="str">
        <f>'feuille travail'!F123</f>
        <v>Rebecca</v>
      </c>
      <c r="C123" s="2">
        <f>'feuille travail'!G123</f>
        <v>36</v>
      </c>
      <c r="D123" s="2" t="str">
        <f>'feuille travail'!J123</f>
        <v>Recherche et développement : recyclage des allumettes usagées (intro 0)</v>
      </c>
      <c r="E123" s="2">
        <f>'feuille travail'!K123</f>
        <v>13</v>
      </c>
      <c r="F123" s="50" t="str">
        <f>TEXT('feuille travail'!L123,"jjjj j mmmm aaaa")</f>
        <v>jeudi 8 mai 2025</v>
      </c>
      <c r="G123" s="52" t="str">
        <f>TEXT('feuille travail'!M123,"hh\hmm")</f>
        <v>10h30</v>
      </c>
      <c r="H123" s="2" t="str">
        <f>'feuille travail'!N123</f>
        <v>B11</v>
      </c>
      <c r="I123" s="52" t="str">
        <f>TEXT('feuille travail'!O123,"hh\hmm")</f>
        <v>10h15</v>
      </c>
      <c r="J123" s="2" t="str">
        <f>'feuille travail'!P123</f>
        <v>oui</v>
      </c>
    </row>
    <row r="124" spans="1:10" x14ac:dyDescent="0.25">
      <c r="A124" s="2" t="str">
        <f>'feuille travail'!E124</f>
        <v>FOIN</v>
      </c>
      <c r="B124" s="2" t="str">
        <f>'feuille travail'!F124</f>
        <v>Neyla</v>
      </c>
      <c r="C124" s="2">
        <f>'feuille travail'!G124</f>
        <v>32</v>
      </c>
      <c r="D124" s="2" t="str">
        <f>'feuille travail'!J124</f>
        <v>Recherche et développement : recyclage des allumettes usagées (intro 0)</v>
      </c>
      <c r="E124" s="2">
        <f>'feuille travail'!K124</f>
        <v>13</v>
      </c>
      <c r="F124" s="50" t="str">
        <f>TEXT('feuille travail'!L124,"jjjj j mmmm aaaa")</f>
        <v>jeudi 8 mai 2025</v>
      </c>
      <c r="G124" s="52" t="str">
        <f>TEXT('feuille travail'!M124,"hh\hmm")</f>
        <v>10h50</v>
      </c>
      <c r="H124" s="2" t="str">
        <f>'feuille travail'!N124</f>
        <v>B11</v>
      </c>
      <c r="I124" s="52" t="str">
        <f>TEXT('feuille travail'!O124,"hh\hmm")</f>
        <v>10h35</v>
      </c>
      <c r="J124" s="2" t="str">
        <f>'feuille travail'!P124</f>
        <v>non</v>
      </c>
    </row>
    <row r="125" spans="1:10" x14ac:dyDescent="0.25">
      <c r="A125" s="2" t="str">
        <f>'feuille travail'!E125</f>
        <v>FRAVALO</v>
      </c>
      <c r="B125" s="2" t="str">
        <f>'feuille travail'!F125</f>
        <v>Emie</v>
      </c>
      <c r="C125" s="2">
        <f>'feuille travail'!G125</f>
        <v>33</v>
      </c>
      <c r="D125" s="2" t="str">
        <f>'feuille travail'!J125</f>
        <v>Une théorie du complot : le petit-pois peut-il se cloner dans nos cerveaux ? (intro 0)</v>
      </c>
      <c r="E125" s="2">
        <f>'feuille travail'!K125</f>
        <v>13</v>
      </c>
      <c r="F125" s="50" t="str">
        <f>TEXT('feuille travail'!L125,"jjjj j mmmm aaaa")</f>
        <v>jeudi 8 mai 2025</v>
      </c>
      <c r="G125" s="52" t="str">
        <f>TEXT('feuille travail'!M125,"hh\hmm")</f>
        <v>11h10</v>
      </c>
      <c r="H125" s="2" t="str">
        <f>'feuille travail'!N125</f>
        <v>B11</v>
      </c>
      <c r="I125" s="52" t="str">
        <f>TEXT('feuille travail'!O125,"hh\hmm")</f>
        <v>10h55</v>
      </c>
      <c r="J125" s="2" t="str">
        <f>'feuille travail'!P125</f>
        <v>oui</v>
      </c>
    </row>
    <row r="126" spans="1:10" x14ac:dyDescent="0.25">
      <c r="A126" s="2" t="str">
        <f>'feuille travail'!E126</f>
        <v>GAINCHE</v>
      </c>
      <c r="B126" s="2" t="str">
        <f>'feuille travail'!F126</f>
        <v>Sacha</v>
      </c>
      <c r="C126" s="2">
        <f>'feuille travail'!G126</f>
        <v>32</v>
      </c>
      <c r="D126" s="2" t="str">
        <f>'feuille travail'!J126</f>
        <v>Recherche et développement : recyclage des allumettes usagées (intro 0)</v>
      </c>
      <c r="E126" s="2">
        <f>'feuille travail'!K126</f>
        <v>14</v>
      </c>
      <c r="F126" s="50" t="str">
        <f>TEXT('feuille travail'!L126,"jjjj j mmmm aaaa")</f>
        <v>jeudi 8 mai 2025</v>
      </c>
      <c r="G126" s="52" t="str">
        <f>TEXT('feuille travail'!M126,"hh\hmm")</f>
        <v>08h15</v>
      </c>
      <c r="H126" s="2" t="str">
        <f>'feuille travail'!N126</f>
        <v>B103</v>
      </c>
      <c r="I126" s="52" t="str">
        <f>TEXT('feuille travail'!O126,"hh\hmm")</f>
        <v>08h00</v>
      </c>
      <c r="J126" s="2" t="str">
        <f>'feuille travail'!P126</f>
        <v>non</v>
      </c>
    </row>
    <row r="127" spans="1:10" x14ac:dyDescent="0.25">
      <c r="A127" s="2" t="str">
        <f>'feuille travail'!E127</f>
        <v>GAMBIER</v>
      </c>
      <c r="B127" s="2" t="str">
        <f>'feuille travail'!F127</f>
        <v>Noor</v>
      </c>
      <c r="C127" s="2">
        <f>'feuille travail'!G127</f>
        <v>31</v>
      </c>
      <c r="D127" s="2" t="str">
        <f>'feuille travail'!J127</f>
        <v>La phobie des pieds de chaise et son traitement. (intro 0)</v>
      </c>
      <c r="E127" s="2">
        <f>'feuille travail'!K127</f>
        <v>14</v>
      </c>
      <c r="F127" s="50" t="str">
        <f>TEXT('feuille travail'!L127,"jjjj j mmmm aaaa")</f>
        <v>jeudi 8 mai 2025</v>
      </c>
      <c r="G127" s="52" t="str">
        <f>TEXT('feuille travail'!M127,"hh\hmm")</f>
        <v>08h35</v>
      </c>
      <c r="H127" s="2" t="str">
        <f>'feuille travail'!N127</f>
        <v>B103</v>
      </c>
      <c r="I127" s="52" t="str">
        <f>TEXT('feuille travail'!O127,"hh\hmm")</f>
        <v>08h20</v>
      </c>
      <c r="J127" s="2" t="str">
        <f>'feuille travail'!P127</f>
        <v>oui</v>
      </c>
    </row>
    <row r="128" spans="1:10" x14ac:dyDescent="0.25">
      <c r="A128" s="2" t="str">
        <f>'feuille travail'!E128</f>
        <v>GASCON</v>
      </c>
      <c r="B128" s="2" t="str">
        <f>'feuille travail'!F128</f>
        <v>Martin</v>
      </c>
      <c r="C128" s="2">
        <f>'feuille travail'!G128</f>
        <v>37</v>
      </c>
      <c r="D128" s="2" t="str">
        <f>'feuille travail'!J128</f>
        <v>Recherche et développement : recyclage des allumettes usagées (intro 0)</v>
      </c>
      <c r="E128" s="2">
        <f>'feuille travail'!K128</f>
        <v>14</v>
      </c>
      <c r="F128" s="50" t="str">
        <f>TEXT('feuille travail'!L128,"jjjj j mmmm aaaa")</f>
        <v>jeudi 8 mai 2025</v>
      </c>
      <c r="G128" s="52" t="str">
        <f>TEXT('feuille travail'!M128,"hh\hmm")</f>
        <v>08h55</v>
      </c>
      <c r="H128" s="2" t="str">
        <f>'feuille travail'!N128</f>
        <v>B103</v>
      </c>
      <c r="I128" s="52" t="str">
        <f>TEXT('feuille travail'!O128,"hh\hmm")</f>
        <v>08h40</v>
      </c>
      <c r="J128" s="2" t="str">
        <f>'feuille travail'!P128</f>
        <v>non</v>
      </c>
    </row>
    <row r="129" spans="1:10" x14ac:dyDescent="0.25">
      <c r="A129" s="2" t="str">
        <f>'feuille travail'!E129</f>
        <v>GOUYETTE</v>
      </c>
      <c r="B129" s="2" t="str">
        <f>'feuille travail'!F129</f>
        <v>Celia</v>
      </c>
      <c r="C129" s="2">
        <f>'feuille travail'!G129</f>
        <v>36</v>
      </c>
      <c r="D129" s="2" t="str">
        <f>'feuille travail'!J129</f>
        <v>Recherche et développement : recyclage des allumettes usagées (intro 0)</v>
      </c>
      <c r="E129" s="2">
        <f>'feuille travail'!K129</f>
        <v>14</v>
      </c>
      <c r="F129" s="50" t="str">
        <f>TEXT('feuille travail'!L129,"jjjj j mmmm aaaa")</f>
        <v>jeudi 8 mai 2025</v>
      </c>
      <c r="G129" s="52" t="str">
        <f>TEXT('feuille travail'!M129,"hh\hmm")</f>
        <v>09h15</v>
      </c>
      <c r="H129" s="2" t="str">
        <f>'feuille travail'!N129</f>
        <v>B103</v>
      </c>
      <c r="I129" s="52" t="str">
        <f>TEXT('feuille travail'!O129,"hh\hmm")</f>
        <v>09h00</v>
      </c>
      <c r="J129" s="2" t="str">
        <f>'feuille travail'!P129</f>
        <v>non</v>
      </c>
    </row>
    <row r="130" spans="1:10" x14ac:dyDescent="0.25">
      <c r="A130" s="2" t="str">
        <f>'feuille travail'!E130</f>
        <v>HAMOUCHE</v>
      </c>
      <c r="B130" s="2" t="str">
        <f>'feuille travail'!F130</f>
        <v>Liyah</v>
      </c>
      <c r="C130" s="2">
        <f>'feuille travail'!G130</f>
        <v>35</v>
      </c>
      <c r="D130" s="2" t="str">
        <f>'feuille travail'!J130</f>
        <v>La phobie des pieds de chaise et son traitement. (intro 0)</v>
      </c>
      <c r="E130" s="2">
        <f>'feuille travail'!K130</f>
        <v>14</v>
      </c>
      <c r="F130" s="50" t="str">
        <f>TEXT('feuille travail'!L130,"jjjj j mmmm aaaa")</f>
        <v>jeudi 8 mai 2025</v>
      </c>
      <c r="G130" s="52" t="str">
        <f>TEXT('feuille travail'!M130,"hh\hmm")</f>
        <v>09h35</v>
      </c>
      <c r="H130" s="2" t="str">
        <f>'feuille travail'!N130</f>
        <v>B103</v>
      </c>
      <c r="I130" s="52" t="str">
        <f>TEXT('feuille travail'!O130,"hh\hmm")</f>
        <v>09h20</v>
      </c>
      <c r="J130" s="2" t="str">
        <f>'feuille travail'!P130</f>
        <v>non</v>
      </c>
    </row>
    <row r="131" spans="1:10" x14ac:dyDescent="0.25">
      <c r="A131" s="2" t="str">
        <f>'feuille travail'!E131</f>
        <v>HOLDERBAUM</v>
      </c>
      <c r="B131" s="2" t="str">
        <f>'feuille travail'!F131</f>
        <v>Léni</v>
      </c>
      <c r="C131" s="2">
        <f>'feuille travail'!G131</f>
        <v>35</v>
      </c>
      <c r="D131" s="2" t="str">
        <f>'feuille travail'!J131</f>
        <v>La phobie des pieds de chaise et son traitement. (intro 0)</v>
      </c>
      <c r="E131" s="2">
        <f>'feuille travail'!K131</f>
        <v>14</v>
      </c>
      <c r="F131" s="50" t="str">
        <f>TEXT('feuille travail'!L131,"jjjj j mmmm aaaa")</f>
        <v>jeudi 8 mai 2025</v>
      </c>
      <c r="G131" s="52" t="str">
        <f>TEXT('feuille travail'!M131,"hh\hmm")</f>
        <v>10h10</v>
      </c>
      <c r="H131" s="2" t="str">
        <f>'feuille travail'!N131</f>
        <v>B103</v>
      </c>
      <c r="I131" s="52" t="str">
        <f>TEXT('feuille travail'!O131,"hh\hmm")</f>
        <v>09h55</v>
      </c>
      <c r="J131" s="2" t="str">
        <f>'feuille travail'!P131</f>
        <v>non</v>
      </c>
    </row>
    <row r="132" spans="1:10" x14ac:dyDescent="0.25">
      <c r="A132" s="2" t="str">
        <f>'feuille travail'!E132</f>
        <v>JAMAL</v>
      </c>
      <c r="B132" s="2" t="str">
        <f>'feuille travail'!F132</f>
        <v>Stéphane</v>
      </c>
      <c r="C132" s="2">
        <f>'feuille travail'!G132</f>
        <v>32</v>
      </c>
      <c r="D132" s="2" t="str">
        <f>'feuille travail'!J132</f>
        <v>Que se passerait-il si le tigre à dents de sabre réapparaissait sur la terre aujourd'hui ? (intro 0)</v>
      </c>
      <c r="E132" s="2">
        <f>'feuille travail'!K132</f>
        <v>14</v>
      </c>
      <c r="F132" s="50" t="str">
        <f>TEXT('feuille travail'!L132,"jjjj j mmmm aaaa")</f>
        <v>jeudi 8 mai 2025</v>
      </c>
      <c r="G132" s="52" t="str">
        <f>TEXT('feuille travail'!M132,"hh\hmm")</f>
        <v>10h30</v>
      </c>
      <c r="H132" s="2" t="str">
        <f>'feuille travail'!N132</f>
        <v>B103</v>
      </c>
      <c r="I132" s="52" t="str">
        <f>TEXT('feuille travail'!O132,"hh\hmm")</f>
        <v>10h15</v>
      </c>
      <c r="J132" s="2" t="str">
        <f>'feuille travail'!P132</f>
        <v>non</v>
      </c>
    </row>
    <row r="133" spans="1:10" x14ac:dyDescent="0.25">
      <c r="A133" s="2" t="str">
        <f>'feuille travail'!E133</f>
        <v>JOUSSET</v>
      </c>
      <c r="B133" s="2" t="str">
        <f>'feuille travail'!F133</f>
        <v>Youness</v>
      </c>
      <c r="C133" s="2">
        <f>'feuille travail'!G133</f>
        <v>35</v>
      </c>
      <c r="D133" s="2" t="str">
        <f>'feuille travail'!J133</f>
        <v>Recherche et développement : recyclage des allumettes usagées (intro 0)</v>
      </c>
      <c r="E133" s="2">
        <f>'feuille travail'!K133</f>
        <v>14</v>
      </c>
      <c r="F133" s="50" t="str">
        <f>TEXT('feuille travail'!L133,"jjjj j mmmm aaaa")</f>
        <v>jeudi 8 mai 2025</v>
      </c>
      <c r="G133" s="52" t="str">
        <f>TEXT('feuille travail'!M133,"hh\hmm")</f>
        <v>10h50</v>
      </c>
      <c r="H133" s="2" t="str">
        <f>'feuille travail'!N133</f>
        <v>B103</v>
      </c>
      <c r="I133" s="52" t="str">
        <f>TEXT('feuille travail'!O133,"hh\hmm")</f>
        <v>10h35</v>
      </c>
      <c r="J133" s="2" t="str">
        <f>'feuille travail'!P133</f>
        <v>non</v>
      </c>
    </row>
    <row r="134" spans="1:10" x14ac:dyDescent="0.25">
      <c r="A134" s="2" t="str">
        <f>'feuille travail'!E134</f>
        <v>KREUTZER</v>
      </c>
      <c r="B134" s="2" t="str">
        <f>'feuille travail'!F134</f>
        <v>Victoire</v>
      </c>
      <c r="C134" s="2">
        <f>'feuille travail'!G134</f>
        <v>31</v>
      </c>
      <c r="D134" s="2" t="str">
        <f>'feuille travail'!J134</f>
        <v>Que se passerait-il si le tigre à dents de sabre réapparaissait sur la terre aujourd'hui ? (intro 0)</v>
      </c>
      <c r="E134" s="2">
        <f>'feuille travail'!K134</f>
        <v>14</v>
      </c>
      <c r="F134" s="50" t="str">
        <f>TEXT('feuille travail'!L134,"jjjj j mmmm aaaa")</f>
        <v>jeudi 8 mai 2025</v>
      </c>
      <c r="G134" s="52" t="str">
        <f>TEXT('feuille travail'!M134,"hh\hmm")</f>
        <v>11h10</v>
      </c>
      <c r="H134" s="2" t="str">
        <f>'feuille travail'!N134</f>
        <v>B103</v>
      </c>
      <c r="I134" s="52" t="str">
        <f>TEXT('feuille travail'!O134,"hh\hmm")</f>
        <v>10h55</v>
      </c>
      <c r="J134" s="2" t="str">
        <f>'feuille travail'!P134</f>
        <v>non</v>
      </c>
    </row>
    <row r="135" spans="1:10" x14ac:dyDescent="0.25">
      <c r="A135" s="2" t="str">
        <f>'feuille travail'!E135</f>
        <v>KUNTZMANN</v>
      </c>
      <c r="B135" s="2" t="str">
        <f>'feuille travail'!F135</f>
        <v>Malonn</v>
      </c>
      <c r="C135" s="2">
        <f>'feuille travail'!G135</f>
        <v>35</v>
      </c>
      <c r="D135" s="2" t="str">
        <f>'feuille travail'!J135</f>
        <v>Invention inutile : le parapluie pour chaussures (intro 0)</v>
      </c>
      <c r="E135" s="2">
        <f>'feuille travail'!K135</f>
        <v>15</v>
      </c>
      <c r="F135" s="50" t="str">
        <f>TEXT('feuille travail'!L135,"jjjj j mmmm aaaa")</f>
        <v>jeudi 8 mai 2025</v>
      </c>
      <c r="G135" s="52" t="str">
        <f>TEXT('feuille travail'!M135,"hh\hmm")</f>
        <v>08h15</v>
      </c>
      <c r="H135" s="2" t="str">
        <f>'feuille travail'!N135</f>
        <v>B104</v>
      </c>
      <c r="I135" s="52" t="str">
        <f>TEXT('feuille travail'!O135,"hh\hmm")</f>
        <v>08h00</v>
      </c>
      <c r="J135" s="2" t="str">
        <f>'feuille travail'!P135</f>
        <v>non</v>
      </c>
    </row>
    <row r="136" spans="1:10" x14ac:dyDescent="0.25">
      <c r="A136" s="2" t="str">
        <f>'feuille travail'!E136</f>
        <v>LAFEUILLE</v>
      </c>
      <c r="B136" s="2" t="str">
        <f>'feuille travail'!F136</f>
        <v>Elisabeth</v>
      </c>
      <c r="C136" s="2">
        <f>'feuille travail'!G136</f>
        <v>32</v>
      </c>
      <c r="D136" s="2" t="str">
        <f>'feuille travail'!J136</f>
        <v>Que se passerait-il si le tigre à dents de sabre réapparaissait sur la terre aujourd'hui ? (intro 0)</v>
      </c>
      <c r="E136" s="2">
        <f>'feuille travail'!K136</f>
        <v>15</v>
      </c>
      <c r="F136" s="50" t="str">
        <f>TEXT('feuille travail'!L136,"jjjj j mmmm aaaa")</f>
        <v>jeudi 8 mai 2025</v>
      </c>
      <c r="G136" s="52" t="str">
        <f>TEXT('feuille travail'!M136,"hh\hmm")</f>
        <v>08h35</v>
      </c>
      <c r="H136" s="2" t="str">
        <f>'feuille travail'!N136</f>
        <v>B104</v>
      </c>
      <c r="I136" s="52" t="str">
        <f>TEXT('feuille travail'!O136,"hh\hmm")</f>
        <v>08h20</v>
      </c>
      <c r="J136" s="2" t="str">
        <f>'feuille travail'!P136</f>
        <v>non</v>
      </c>
    </row>
    <row r="137" spans="1:10" x14ac:dyDescent="0.25">
      <c r="A137" s="2" t="str">
        <f>'feuille travail'!E137</f>
        <v>LAIDI</v>
      </c>
      <c r="B137" s="2" t="str">
        <f>'feuille travail'!F137</f>
        <v>Zayn</v>
      </c>
      <c r="C137" s="2">
        <f>'feuille travail'!G137</f>
        <v>34</v>
      </c>
      <c r="D137" s="2" t="str">
        <f>'feuille travail'!J137</f>
        <v>Que se passerait-il si le tigre à dents de sabre réapparaissait sur la terre aujourd'hui ? (intro 0)</v>
      </c>
      <c r="E137" s="2">
        <f>'feuille travail'!K137</f>
        <v>15</v>
      </c>
      <c r="F137" s="50" t="str">
        <f>TEXT('feuille travail'!L137,"jjjj j mmmm aaaa")</f>
        <v>jeudi 8 mai 2025</v>
      </c>
      <c r="G137" s="52" t="str">
        <f>TEXT('feuille travail'!M137,"hh\hmm")</f>
        <v>08h55</v>
      </c>
      <c r="H137" s="2" t="str">
        <f>'feuille travail'!N137</f>
        <v>B104</v>
      </c>
      <c r="I137" s="52" t="str">
        <f>TEXT('feuille travail'!O137,"hh\hmm")</f>
        <v>08h40</v>
      </c>
      <c r="J137" s="2" t="str">
        <f>'feuille travail'!P137</f>
        <v>oui</v>
      </c>
    </row>
    <row r="138" spans="1:10" x14ac:dyDescent="0.25">
      <c r="A138" s="2" t="str">
        <f>'feuille travail'!E138</f>
        <v>LAMBERTI</v>
      </c>
      <c r="B138" s="2" t="str">
        <f>'feuille travail'!F138</f>
        <v>Maëlya</v>
      </c>
      <c r="C138" s="2">
        <f>'feuille travail'!G138</f>
        <v>32</v>
      </c>
      <c r="D138" s="2" t="str">
        <f>'feuille travail'!J138</f>
        <v>Musique : détails sur la partition des chutes du Niagara (intro 0)</v>
      </c>
      <c r="E138" s="2">
        <f>'feuille travail'!K138</f>
        <v>15</v>
      </c>
      <c r="F138" s="50" t="str">
        <f>TEXT('feuille travail'!L138,"jjjj j mmmm aaaa")</f>
        <v>jeudi 8 mai 2025</v>
      </c>
      <c r="G138" s="52" t="str">
        <f>TEXT('feuille travail'!M138,"hh\hmm")</f>
        <v>09h15</v>
      </c>
      <c r="H138" s="2" t="str">
        <f>'feuille travail'!N138</f>
        <v>B104</v>
      </c>
      <c r="I138" s="52" t="str">
        <f>TEXT('feuille travail'!O138,"hh\hmm")</f>
        <v>09h00</v>
      </c>
      <c r="J138" s="2" t="str">
        <f>'feuille travail'!P138</f>
        <v>non</v>
      </c>
    </row>
    <row r="139" spans="1:10" x14ac:dyDescent="0.25">
      <c r="A139" s="2" t="str">
        <f>'feuille travail'!E139</f>
        <v>LANDRAGIN</v>
      </c>
      <c r="B139" s="2" t="str">
        <f>'feuille travail'!F139</f>
        <v>Shaïma</v>
      </c>
      <c r="C139" s="2">
        <f>'feuille travail'!G139</f>
        <v>33</v>
      </c>
      <c r="D139" s="2" t="str">
        <f>'feuille travail'!J139</f>
        <v>Que se passerait-il si le tigre à dents de sabre réapparaissait sur la terre aujourd'hui ? (intro 0)</v>
      </c>
      <c r="E139" s="2">
        <f>'feuille travail'!K139</f>
        <v>15</v>
      </c>
      <c r="F139" s="50" t="str">
        <f>TEXT('feuille travail'!L139,"jjjj j mmmm aaaa")</f>
        <v>jeudi 8 mai 2025</v>
      </c>
      <c r="G139" s="52" t="str">
        <f>TEXT('feuille travail'!M139,"hh\hmm")</f>
        <v>09h35</v>
      </c>
      <c r="H139" s="2" t="str">
        <f>'feuille travail'!N139</f>
        <v>B104</v>
      </c>
      <c r="I139" s="52" t="str">
        <f>TEXT('feuille travail'!O139,"hh\hmm")</f>
        <v>09h20</v>
      </c>
      <c r="J139" s="2" t="str">
        <f>'feuille travail'!P139</f>
        <v>non</v>
      </c>
    </row>
    <row r="140" spans="1:10" x14ac:dyDescent="0.25">
      <c r="A140" s="2" t="str">
        <f>'feuille travail'!E140</f>
        <v>LANUSSE</v>
      </c>
      <c r="B140" s="2" t="str">
        <f>'feuille travail'!F140</f>
        <v>Sienna</v>
      </c>
      <c r="C140" s="2">
        <f>'feuille travail'!G140</f>
        <v>37</v>
      </c>
      <c r="D140" s="2" t="str">
        <f>'feuille travail'!J140</f>
        <v>Cuisine du monde : la soupe de caillou (intro 0)</v>
      </c>
      <c r="E140" s="2">
        <f>'feuille travail'!K140</f>
        <v>15</v>
      </c>
      <c r="F140" s="50" t="str">
        <f>TEXT('feuille travail'!L140,"jjjj j mmmm aaaa")</f>
        <v>jeudi 8 mai 2025</v>
      </c>
      <c r="G140" s="52" t="str">
        <f>TEXT('feuille travail'!M140,"hh\hmm")</f>
        <v>10h10</v>
      </c>
      <c r="H140" s="2" t="str">
        <f>'feuille travail'!N140</f>
        <v>B104</v>
      </c>
      <c r="I140" s="52" t="str">
        <f>TEXT('feuille travail'!O140,"hh\hmm")</f>
        <v>09h55</v>
      </c>
      <c r="J140" s="2" t="str">
        <f>'feuille travail'!P140</f>
        <v>non</v>
      </c>
    </row>
    <row r="141" spans="1:10" x14ac:dyDescent="0.25">
      <c r="A141" s="2" t="str">
        <f>'feuille travail'!E141</f>
        <v>LEBOSSE</v>
      </c>
      <c r="B141" s="2" t="str">
        <f>'feuille travail'!F141</f>
        <v>Ishak</v>
      </c>
      <c r="C141" s="2">
        <f>'feuille travail'!G141</f>
        <v>36</v>
      </c>
      <c r="D141" s="2" t="str">
        <f>'feuille travail'!J141</f>
        <v>Que se passerait-il si le tigre à dents de sabre réapparaissait sur la terre aujourd'hui ? (intro 0)</v>
      </c>
      <c r="E141" s="2">
        <f>'feuille travail'!K141</f>
        <v>15</v>
      </c>
      <c r="F141" s="50" t="str">
        <f>TEXT('feuille travail'!L141,"jjjj j mmmm aaaa")</f>
        <v>jeudi 8 mai 2025</v>
      </c>
      <c r="G141" s="52" t="str">
        <f>TEXT('feuille travail'!M141,"hh\hmm")</f>
        <v>10h30</v>
      </c>
      <c r="H141" s="2" t="str">
        <f>'feuille travail'!N141</f>
        <v>B104</v>
      </c>
      <c r="I141" s="52" t="str">
        <f>TEXT('feuille travail'!O141,"hh\hmm")</f>
        <v>10h15</v>
      </c>
      <c r="J141" s="2" t="str">
        <f>'feuille travail'!P141</f>
        <v>non</v>
      </c>
    </row>
    <row r="142" spans="1:10" x14ac:dyDescent="0.25">
      <c r="A142" s="2" t="str">
        <f>'feuille travail'!E142</f>
        <v>LEBOUCHER</v>
      </c>
      <c r="B142" s="2" t="str">
        <f>'feuille travail'!F142</f>
        <v>Lehna</v>
      </c>
      <c r="C142" s="2">
        <f>'feuille travail'!G142</f>
        <v>34</v>
      </c>
      <c r="D142" s="2" t="str">
        <f>'feuille travail'!J142</f>
        <v>Que se passerait-il si le tigre à dents de sabre réapparaissait sur la terre aujourd'hui ? (intro 0)</v>
      </c>
      <c r="E142" s="2">
        <f>'feuille travail'!K142</f>
        <v>15</v>
      </c>
      <c r="F142" s="50" t="str">
        <f>TEXT('feuille travail'!L142,"jjjj j mmmm aaaa")</f>
        <v>jeudi 8 mai 2025</v>
      </c>
      <c r="G142" s="52" t="str">
        <f>TEXT('feuille travail'!M142,"hh\hmm")</f>
        <v>10h50</v>
      </c>
      <c r="H142" s="2" t="str">
        <f>'feuille travail'!N142</f>
        <v>B104</v>
      </c>
      <c r="I142" s="52" t="str">
        <f>TEXT('feuille travail'!O142,"hh\hmm")</f>
        <v>10h35</v>
      </c>
      <c r="J142" s="2" t="str">
        <f>'feuille travail'!P142</f>
        <v>non</v>
      </c>
    </row>
    <row r="143" spans="1:10" x14ac:dyDescent="0.25">
      <c r="A143" s="2" t="str">
        <f>'feuille travail'!E143</f>
        <v>LEOST</v>
      </c>
      <c r="B143" s="2" t="str">
        <f>'feuille travail'!F143</f>
        <v>Tomas</v>
      </c>
      <c r="C143" s="2">
        <f>'feuille travail'!G143</f>
        <v>35</v>
      </c>
      <c r="D143" s="2" t="str">
        <f>'feuille travail'!J143</f>
        <v>Invention inutile : le parapluie pour chaussures (intro 0)</v>
      </c>
      <c r="E143" s="2">
        <f>'feuille travail'!K143</f>
        <v>15</v>
      </c>
      <c r="F143" s="50" t="str">
        <f>TEXT('feuille travail'!L143,"jjjj j mmmm aaaa")</f>
        <v>jeudi 8 mai 2025</v>
      </c>
      <c r="G143" s="52" t="str">
        <f>TEXT('feuille travail'!M143,"hh\hmm")</f>
        <v>11h10</v>
      </c>
      <c r="H143" s="2" t="str">
        <f>'feuille travail'!N143</f>
        <v>B104</v>
      </c>
      <c r="I143" s="52" t="str">
        <f>TEXT('feuille travail'!O143,"hh\hmm")</f>
        <v>10h55</v>
      </c>
      <c r="J143" s="2" t="str">
        <f>'feuille travail'!P143</f>
        <v>non</v>
      </c>
    </row>
    <row r="144" spans="1:10" x14ac:dyDescent="0.25">
      <c r="A144" s="2" t="str">
        <f>'feuille travail'!E144</f>
        <v>LOUVIOT</v>
      </c>
      <c r="B144" s="2" t="str">
        <f>'feuille travail'!F144</f>
        <v>Lou</v>
      </c>
      <c r="C144" s="2">
        <f>'feuille travail'!G144</f>
        <v>36</v>
      </c>
      <c r="D144" s="2" t="str">
        <f>'feuille travail'!J144</f>
        <v>Que se passerait-il si le tigre à dents de sabre réapparaissait sur la terre aujourd'hui ? (intro 0)</v>
      </c>
      <c r="E144" s="2">
        <f>'feuille travail'!K144</f>
        <v>16</v>
      </c>
      <c r="F144" s="50" t="str">
        <f>TEXT('feuille travail'!L144,"jjjj j mmmm aaaa")</f>
        <v>jeudi 8 mai 2025</v>
      </c>
      <c r="G144" s="52" t="str">
        <f>TEXT('feuille travail'!M144,"hh\hmm")</f>
        <v>08h15</v>
      </c>
      <c r="H144" s="2" t="str">
        <f>'feuille travail'!N144</f>
        <v>B105</v>
      </c>
      <c r="I144" s="52" t="str">
        <f>TEXT('feuille travail'!O144,"hh\hmm")</f>
        <v>08h00</v>
      </c>
      <c r="J144" s="2" t="str">
        <f>'feuille travail'!P144</f>
        <v>non</v>
      </c>
    </row>
    <row r="145" spans="1:10" x14ac:dyDescent="0.25">
      <c r="A145" s="2" t="str">
        <f>'feuille travail'!E145</f>
        <v>MACKOWIAK</v>
      </c>
      <c r="B145" s="2" t="str">
        <f>'feuille travail'!F145</f>
        <v>Jonas</v>
      </c>
      <c r="C145" s="2">
        <f>'feuille travail'!G145</f>
        <v>31</v>
      </c>
      <c r="D145" s="2" t="str">
        <f>'feuille travail'!J145</f>
        <v>Que se passerait-il si le tigre à dents de sabre réapparaissait sur la terre aujourd'hui ? (intro 0)</v>
      </c>
      <c r="E145" s="2">
        <f>'feuille travail'!K145</f>
        <v>16</v>
      </c>
      <c r="F145" s="50" t="str">
        <f>TEXT('feuille travail'!L145,"jjjj j mmmm aaaa")</f>
        <v>jeudi 8 mai 2025</v>
      </c>
      <c r="G145" s="52" t="str">
        <f>TEXT('feuille travail'!M145,"hh\hmm")</f>
        <v>08h35</v>
      </c>
      <c r="H145" s="2" t="str">
        <f>'feuille travail'!N145</f>
        <v>B105</v>
      </c>
      <c r="I145" s="52" t="str">
        <f>TEXT('feuille travail'!O145,"hh\hmm")</f>
        <v>08h20</v>
      </c>
      <c r="J145" s="2" t="str">
        <f>'feuille travail'!P145</f>
        <v>non</v>
      </c>
    </row>
    <row r="146" spans="1:10" x14ac:dyDescent="0.25">
      <c r="A146" s="2" t="str">
        <f>'feuille travail'!E146</f>
        <v>MARINELLI</v>
      </c>
      <c r="B146" s="2" t="str">
        <f>'feuille travail'!F146</f>
        <v>Constant</v>
      </c>
      <c r="C146" s="2">
        <f>'feuille travail'!G146</f>
        <v>35</v>
      </c>
      <c r="D146" s="2" t="str">
        <f>'feuille travail'!J146</f>
        <v>Une théorie du complot : le petit-pois peut-il se cloner dans nos cerveaux ? (intro 0)</v>
      </c>
      <c r="E146" s="2">
        <f>'feuille travail'!K146</f>
        <v>16</v>
      </c>
      <c r="F146" s="50" t="str">
        <f>TEXT('feuille travail'!L146,"jjjj j mmmm aaaa")</f>
        <v>jeudi 8 mai 2025</v>
      </c>
      <c r="G146" s="52" t="str">
        <f>TEXT('feuille travail'!M146,"hh\hmm")</f>
        <v>08h55</v>
      </c>
      <c r="H146" s="2" t="str">
        <f>'feuille travail'!N146</f>
        <v>B105</v>
      </c>
      <c r="I146" s="52" t="str">
        <f>TEXT('feuille travail'!O146,"hh\hmm")</f>
        <v>08h40</v>
      </c>
      <c r="J146" s="2" t="str">
        <f>'feuille travail'!P146</f>
        <v>oui</v>
      </c>
    </row>
    <row r="147" spans="1:10" x14ac:dyDescent="0.25">
      <c r="A147" s="2" t="str">
        <f>'feuille travail'!E147</f>
        <v>MAUNY</v>
      </c>
      <c r="B147" s="2" t="str">
        <f>'feuille travail'!F147</f>
        <v>Erin</v>
      </c>
      <c r="C147" s="2">
        <f>'feuille travail'!G147</f>
        <v>35</v>
      </c>
      <c r="D147" s="2" t="str">
        <f>'feuille travail'!J147</f>
        <v>Recherche et développement : recyclage des allumettes usagées (intro 0)</v>
      </c>
      <c r="E147" s="2">
        <f>'feuille travail'!K147</f>
        <v>16</v>
      </c>
      <c r="F147" s="50" t="str">
        <f>TEXT('feuille travail'!L147,"jjjj j mmmm aaaa")</f>
        <v>jeudi 8 mai 2025</v>
      </c>
      <c r="G147" s="52" t="str">
        <f>TEXT('feuille travail'!M147,"hh\hmm")</f>
        <v>09h15</v>
      </c>
      <c r="H147" s="2" t="str">
        <f>'feuille travail'!N147</f>
        <v>B105</v>
      </c>
      <c r="I147" s="52" t="str">
        <f>TEXT('feuille travail'!O147,"hh\hmm")</f>
        <v>09h00</v>
      </c>
      <c r="J147" s="2" t="str">
        <f>'feuille travail'!P147</f>
        <v>non</v>
      </c>
    </row>
    <row r="148" spans="1:10" x14ac:dyDescent="0.25">
      <c r="A148" s="2" t="str">
        <f>'feuille travail'!E148</f>
        <v>MEJAN</v>
      </c>
      <c r="B148" s="2" t="str">
        <f>'feuille travail'!F148</f>
        <v>Lilya</v>
      </c>
      <c r="C148" s="2">
        <f>'feuille travail'!G148</f>
        <v>34</v>
      </c>
      <c r="D148" s="2" t="str">
        <f>'feuille travail'!J148</f>
        <v>Recherche et développement : recyclage des allumettes usagées (intro 0)</v>
      </c>
      <c r="E148" s="2">
        <f>'feuille travail'!K148</f>
        <v>16</v>
      </c>
      <c r="F148" s="50" t="str">
        <f>TEXT('feuille travail'!L148,"jjjj j mmmm aaaa")</f>
        <v>jeudi 8 mai 2025</v>
      </c>
      <c r="G148" s="52" t="str">
        <f>TEXT('feuille travail'!M148,"hh\hmm")</f>
        <v>09h35</v>
      </c>
      <c r="H148" s="2" t="str">
        <f>'feuille travail'!N148</f>
        <v>B105</v>
      </c>
      <c r="I148" s="52" t="str">
        <f>TEXT('feuille travail'!O148,"hh\hmm")</f>
        <v>09h20</v>
      </c>
      <c r="J148" s="2" t="str">
        <f>'feuille travail'!P148</f>
        <v>non</v>
      </c>
    </row>
    <row r="149" spans="1:10" x14ac:dyDescent="0.25">
      <c r="A149" s="2" t="str">
        <f>'feuille travail'!E149</f>
        <v>MICHALAK</v>
      </c>
      <c r="B149" s="2" t="str">
        <f>'feuille travail'!F149</f>
        <v>Aymen</v>
      </c>
      <c r="C149" s="2">
        <f>'feuille travail'!G149</f>
        <v>34</v>
      </c>
      <c r="D149" s="2" t="str">
        <f>'feuille travail'!J149</f>
        <v>Musique : détails sur la partition des chutes du Niagara (intro 0)</v>
      </c>
      <c r="E149" s="2">
        <f>'feuille travail'!K149</f>
        <v>16</v>
      </c>
      <c r="F149" s="50" t="str">
        <f>TEXT('feuille travail'!L149,"jjjj j mmmm aaaa")</f>
        <v>jeudi 8 mai 2025</v>
      </c>
      <c r="G149" s="52" t="str">
        <f>TEXT('feuille travail'!M149,"hh\hmm")</f>
        <v>10h10</v>
      </c>
      <c r="H149" s="2" t="str">
        <f>'feuille travail'!N149</f>
        <v>B105</v>
      </c>
      <c r="I149" s="52" t="str">
        <f>TEXT('feuille travail'!O149,"hh\hmm")</f>
        <v>09h55</v>
      </c>
      <c r="J149" s="2" t="str">
        <f>'feuille travail'!P149</f>
        <v>non</v>
      </c>
    </row>
    <row r="150" spans="1:10" x14ac:dyDescent="0.25">
      <c r="A150" s="2" t="str">
        <f>'feuille travail'!E150</f>
        <v>MILLAN</v>
      </c>
      <c r="B150" s="2" t="str">
        <f>'feuille travail'!F150</f>
        <v>Gaëtan</v>
      </c>
      <c r="C150" s="2">
        <f>'feuille travail'!G150</f>
        <v>34</v>
      </c>
      <c r="D150" s="2" t="str">
        <f>'feuille travail'!J150</f>
        <v>Musique : détails sur la partition des chutes du Niagara (intro 0)</v>
      </c>
      <c r="E150" s="2">
        <f>'feuille travail'!K150</f>
        <v>16</v>
      </c>
      <c r="F150" s="50" t="str">
        <f>TEXT('feuille travail'!L150,"jjjj j mmmm aaaa")</f>
        <v>jeudi 8 mai 2025</v>
      </c>
      <c r="G150" s="52" t="str">
        <f>TEXT('feuille travail'!M150,"hh\hmm")</f>
        <v>10h30</v>
      </c>
      <c r="H150" s="2" t="str">
        <f>'feuille travail'!N150</f>
        <v>B105</v>
      </c>
      <c r="I150" s="52" t="str">
        <f>TEXT('feuille travail'!O150,"hh\hmm")</f>
        <v>10h15</v>
      </c>
      <c r="J150" s="2" t="str">
        <f>'feuille travail'!P150</f>
        <v>non</v>
      </c>
    </row>
    <row r="151" spans="1:10" x14ac:dyDescent="0.25">
      <c r="A151" s="2" t="str">
        <f>'feuille travail'!E151</f>
        <v>MITCHELL</v>
      </c>
      <c r="B151" s="2" t="str">
        <f>'feuille travail'!F151</f>
        <v>Saad</v>
      </c>
      <c r="C151" s="2">
        <f>'feuille travail'!G151</f>
        <v>37</v>
      </c>
      <c r="D151" s="2" t="str">
        <f>'feuille travail'!J151</f>
        <v>Cuisine du monde : la soupe de caillou (intro 0)</v>
      </c>
      <c r="E151" s="2">
        <f>'feuille travail'!K151</f>
        <v>16</v>
      </c>
      <c r="F151" s="50" t="str">
        <f>TEXT('feuille travail'!L151,"jjjj j mmmm aaaa")</f>
        <v>jeudi 8 mai 2025</v>
      </c>
      <c r="G151" s="52" t="str">
        <f>TEXT('feuille travail'!M151,"hh\hmm")</f>
        <v>10h50</v>
      </c>
      <c r="H151" s="2" t="str">
        <f>'feuille travail'!N151</f>
        <v>B105</v>
      </c>
      <c r="I151" s="52" t="str">
        <f>TEXT('feuille travail'!O151,"hh\hmm")</f>
        <v>10h35</v>
      </c>
      <c r="J151" s="2" t="str">
        <f>'feuille travail'!P151</f>
        <v>non</v>
      </c>
    </row>
    <row r="152" spans="1:10" x14ac:dyDescent="0.25">
      <c r="A152" s="2" t="str">
        <f>'feuille travail'!E152</f>
        <v>MONTASSIER</v>
      </c>
      <c r="B152" s="2" t="str">
        <f>'feuille travail'!F152</f>
        <v>Colombe</v>
      </c>
      <c r="C152" s="2">
        <f>'feuille travail'!G152</f>
        <v>35</v>
      </c>
      <c r="D152" s="2" t="str">
        <f>'feuille travail'!J152</f>
        <v>La phobie des pieds de chaise et son traitement. (intro 0)</v>
      </c>
      <c r="E152" s="2">
        <f>'feuille travail'!K152</f>
        <v>16</v>
      </c>
      <c r="F152" s="50" t="str">
        <f>TEXT('feuille travail'!L152,"jjjj j mmmm aaaa")</f>
        <v>jeudi 8 mai 2025</v>
      </c>
      <c r="G152" s="52" t="str">
        <f>TEXT('feuille travail'!M152,"hh\hmm")</f>
        <v>11h10</v>
      </c>
      <c r="H152" s="2" t="str">
        <f>'feuille travail'!N152</f>
        <v>B105</v>
      </c>
      <c r="I152" s="52" t="str">
        <f>TEXT('feuille travail'!O152,"hh\hmm")</f>
        <v>10h55</v>
      </c>
      <c r="J152" s="2" t="str">
        <f>'feuille travail'!P152</f>
        <v>non</v>
      </c>
    </row>
    <row r="153" spans="1:10" x14ac:dyDescent="0.25">
      <c r="A153" s="2" t="str">
        <f>'feuille travail'!E153</f>
        <v>MROZ</v>
      </c>
      <c r="B153" s="2" t="str">
        <f>'feuille travail'!F153</f>
        <v>Kelya</v>
      </c>
      <c r="C153" s="2">
        <f>'feuille travail'!G153</f>
        <v>32</v>
      </c>
      <c r="D153" s="2" t="str">
        <f>'feuille travail'!J153</f>
        <v>Que se passerait-il si le tigre à dents de sabre réapparaissait sur la terre aujourd'hui ? (intro 0)</v>
      </c>
      <c r="E153" s="2">
        <f>'feuille travail'!K153</f>
        <v>16</v>
      </c>
      <c r="F153" s="50" t="str">
        <f>TEXT('feuille travail'!L153,"jjjj j mmmm aaaa")</f>
        <v>jeudi 8 mai 2025</v>
      </c>
      <c r="G153" s="52" t="str">
        <f>TEXT('feuille travail'!M153,"hh\hmm")</f>
        <v>11h30</v>
      </c>
      <c r="H153" s="2" t="str">
        <f>'feuille travail'!N153</f>
        <v>B105</v>
      </c>
      <c r="I153" s="52" t="str">
        <f>TEXT('feuille travail'!O153,"hh\hmm")</f>
        <v>11h15</v>
      </c>
      <c r="J153" s="2" t="str">
        <f>'feuille travail'!P153</f>
        <v>non</v>
      </c>
    </row>
    <row r="154" spans="1:10" x14ac:dyDescent="0.25">
      <c r="A154" s="2" t="str">
        <f>'feuille travail'!E154</f>
        <v>NAMOUNE</v>
      </c>
      <c r="B154" s="2" t="str">
        <f>'feuille travail'!F154</f>
        <v>Octave</v>
      </c>
      <c r="C154" s="2">
        <f>'feuille travail'!G154</f>
        <v>32</v>
      </c>
      <c r="D154" s="2" t="str">
        <f>'feuille travail'!J154</f>
        <v>Recherche et développement : recyclage des allumettes usagées (intro 0)</v>
      </c>
      <c r="E154" s="2">
        <f>'feuille travail'!K154</f>
        <v>17</v>
      </c>
      <c r="F154" s="50" t="str">
        <f>TEXT('feuille travail'!L154,"jjjj j mmmm aaaa")</f>
        <v>jeudi 8 mai 2025</v>
      </c>
      <c r="G154" s="52" t="str">
        <f>TEXT('feuille travail'!M154,"hh\hmm")</f>
        <v>08h15</v>
      </c>
      <c r="H154" s="2" t="str">
        <f>'feuille travail'!N154</f>
        <v>B106</v>
      </c>
      <c r="I154" s="52" t="str">
        <f>TEXT('feuille travail'!O154,"hh\hmm")</f>
        <v>08h00</v>
      </c>
      <c r="J154" s="2" t="str">
        <f>'feuille travail'!P154</f>
        <v>non</v>
      </c>
    </row>
    <row r="155" spans="1:10" x14ac:dyDescent="0.25">
      <c r="A155" s="2" t="str">
        <f>'feuille travail'!E155</f>
        <v>NIVET</v>
      </c>
      <c r="B155" s="2" t="str">
        <f>'feuille travail'!F155</f>
        <v>Bastien</v>
      </c>
      <c r="C155" s="2">
        <f>'feuille travail'!G155</f>
        <v>32</v>
      </c>
      <c r="D155" s="2" t="str">
        <f>'feuille travail'!J155</f>
        <v>Cuisine du monde : la soupe de caillou (intro 0)</v>
      </c>
      <c r="E155" s="2">
        <f>'feuille travail'!K155</f>
        <v>17</v>
      </c>
      <c r="F155" s="50" t="str">
        <f>TEXT('feuille travail'!L155,"jjjj j mmmm aaaa")</f>
        <v>jeudi 8 mai 2025</v>
      </c>
      <c r="G155" s="52" t="str">
        <f>TEXT('feuille travail'!M155,"hh\hmm")</f>
        <v>08h35</v>
      </c>
      <c r="H155" s="2" t="str">
        <f>'feuille travail'!N155</f>
        <v>B106</v>
      </c>
      <c r="I155" s="52" t="str">
        <f>TEXT('feuille travail'!O155,"hh\hmm")</f>
        <v>08h20</v>
      </c>
      <c r="J155" s="2" t="str">
        <f>'feuille travail'!P155</f>
        <v>non</v>
      </c>
    </row>
    <row r="156" spans="1:10" x14ac:dyDescent="0.25">
      <c r="A156" s="2" t="str">
        <f>'feuille travail'!E156</f>
        <v>PENEL</v>
      </c>
      <c r="B156" s="2" t="str">
        <f>'feuille travail'!F156</f>
        <v>Lilio</v>
      </c>
      <c r="C156" s="2">
        <f>'feuille travail'!G156</f>
        <v>35</v>
      </c>
      <c r="D156" s="2" t="str">
        <f>'feuille travail'!J156</f>
        <v>Une théorie du complot : le petit-pois peut-il se cloner dans nos cerveaux ? (intro 0)</v>
      </c>
      <c r="E156" s="2">
        <f>'feuille travail'!K156</f>
        <v>17</v>
      </c>
      <c r="F156" s="50" t="str">
        <f>TEXT('feuille travail'!L156,"jjjj j mmmm aaaa")</f>
        <v>jeudi 8 mai 2025</v>
      </c>
      <c r="G156" s="52" t="str">
        <f>TEXT('feuille travail'!M156,"hh\hmm")</f>
        <v>08h55</v>
      </c>
      <c r="H156" s="2" t="str">
        <f>'feuille travail'!N156</f>
        <v>B106</v>
      </c>
      <c r="I156" s="52" t="str">
        <f>TEXT('feuille travail'!O156,"hh\hmm")</f>
        <v>08h40</v>
      </c>
      <c r="J156" s="2" t="str">
        <f>'feuille travail'!P156</f>
        <v>non</v>
      </c>
    </row>
    <row r="157" spans="1:10" x14ac:dyDescent="0.25">
      <c r="A157" s="2" t="str">
        <f>'feuille travail'!E157</f>
        <v>PENEZ</v>
      </c>
      <c r="B157" s="2" t="str">
        <f>'feuille travail'!F157</f>
        <v>Leslie</v>
      </c>
      <c r="C157" s="2">
        <f>'feuille travail'!G157</f>
        <v>32</v>
      </c>
      <c r="D157" s="2" t="str">
        <f>'feuille travail'!J157</f>
        <v>Que se passerait-il si le tigre à dents de sabre réapparaissait sur la terre aujourd'hui ? (intro 0)</v>
      </c>
      <c r="E157" s="2">
        <f>'feuille travail'!K157</f>
        <v>17</v>
      </c>
      <c r="F157" s="50" t="str">
        <f>TEXT('feuille travail'!L157,"jjjj j mmmm aaaa")</f>
        <v>jeudi 8 mai 2025</v>
      </c>
      <c r="G157" s="52" t="str">
        <f>TEXT('feuille travail'!M157,"hh\hmm")</f>
        <v>09h15</v>
      </c>
      <c r="H157" s="2" t="str">
        <f>'feuille travail'!N157</f>
        <v>B106</v>
      </c>
      <c r="I157" s="52" t="str">
        <f>TEXT('feuille travail'!O157,"hh\hmm")</f>
        <v>09h00</v>
      </c>
      <c r="J157" s="2" t="str">
        <f>'feuille travail'!P157</f>
        <v>non</v>
      </c>
    </row>
    <row r="158" spans="1:10" x14ac:dyDescent="0.25">
      <c r="A158" s="2" t="str">
        <f>'feuille travail'!E158</f>
        <v>PETIN</v>
      </c>
      <c r="B158" s="2" t="str">
        <f>'feuille travail'!F158</f>
        <v>Jawad</v>
      </c>
      <c r="C158" s="2">
        <f>'feuille travail'!G158</f>
        <v>34</v>
      </c>
      <c r="D158" s="2" t="str">
        <f>'feuille travail'!J158</f>
        <v>Invention inutile : le parapluie pour chaussures (intro 0)</v>
      </c>
      <c r="E158" s="2">
        <f>'feuille travail'!K158</f>
        <v>17</v>
      </c>
      <c r="F158" s="50" t="str">
        <f>TEXT('feuille travail'!L158,"jjjj j mmmm aaaa")</f>
        <v>jeudi 8 mai 2025</v>
      </c>
      <c r="G158" s="52" t="str">
        <f>TEXT('feuille travail'!M158,"hh\hmm")</f>
        <v>09h35</v>
      </c>
      <c r="H158" s="2" t="str">
        <f>'feuille travail'!N158</f>
        <v>B106</v>
      </c>
      <c r="I158" s="52" t="str">
        <f>TEXT('feuille travail'!O158,"hh\hmm")</f>
        <v>09h20</v>
      </c>
      <c r="J158" s="2" t="str">
        <f>'feuille travail'!P158</f>
        <v>non</v>
      </c>
    </row>
    <row r="159" spans="1:10" x14ac:dyDescent="0.25">
      <c r="A159" s="2" t="str">
        <f>'feuille travail'!E159</f>
        <v>PETTON</v>
      </c>
      <c r="B159" s="2" t="str">
        <f>'feuille travail'!F159</f>
        <v>Achille</v>
      </c>
      <c r="C159" s="2">
        <f>'feuille travail'!G159</f>
        <v>36</v>
      </c>
      <c r="D159" s="2" t="str">
        <f>'feuille travail'!J159</f>
        <v>Approche photographique des vaisseaux extraterrestres déguisés en nuages lenticulaires. (intro 0)</v>
      </c>
      <c r="E159" s="2">
        <f>'feuille travail'!K159</f>
        <v>17</v>
      </c>
      <c r="F159" s="50" t="str">
        <f>TEXT('feuille travail'!L159,"jjjj j mmmm aaaa")</f>
        <v>jeudi 8 mai 2025</v>
      </c>
      <c r="G159" s="52" t="str">
        <f>TEXT('feuille travail'!M159,"hh\hmm")</f>
        <v>10h10</v>
      </c>
      <c r="H159" s="2" t="str">
        <f>'feuille travail'!N159</f>
        <v>B106</v>
      </c>
      <c r="I159" s="52" t="str">
        <f>TEXT('feuille travail'!O159,"hh\hmm")</f>
        <v>09h55</v>
      </c>
      <c r="J159" s="2" t="str">
        <f>'feuille travail'!P159</f>
        <v>non</v>
      </c>
    </row>
    <row r="160" spans="1:10" x14ac:dyDescent="0.25">
      <c r="A160" s="2" t="str">
        <f>'feuille travail'!E160</f>
        <v>PODEUR</v>
      </c>
      <c r="B160" s="2" t="str">
        <f>'feuille travail'!F160</f>
        <v>Nélia</v>
      </c>
      <c r="C160" s="2">
        <f>'feuille travail'!G160</f>
        <v>31</v>
      </c>
      <c r="D160" s="2" t="str">
        <f>'feuille travail'!J160</f>
        <v>Que se passerait-il si le tigre à dents de sabre réapparaissait sur la terre aujourd'hui ? (intro 0)</v>
      </c>
      <c r="E160" s="2">
        <f>'feuille travail'!K160</f>
        <v>17</v>
      </c>
      <c r="F160" s="50" t="str">
        <f>TEXT('feuille travail'!L160,"jjjj j mmmm aaaa")</f>
        <v>jeudi 8 mai 2025</v>
      </c>
      <c r="G160" s="52" t="str">
        <f>TEXT('feuille travail'!M160,"hh\hmm")</f>
        <v>10h30</v>
      </c>
      <c r="H160" s="2" t="str">
        <f>'feuille travail'!N160</f>
        <v>B106</v>
      </c>
      <c r="I160" s="52" t="str">
        <f>TEXT('feuille travail'!O160,"hh\hmm")</f>
        <v>10h15</v>
      </c>
      <c r="J160" s="2" t="str">
        <f>'feuille travail'!P160</f>
        <v>non</v>
      </c>
    </row>
    <row r="161" spans="1:10" x14ac:dyDescent="0.25">
      <c r="A161" s="2" t="str">
        <f>'feuille travail'!E161</f>
        <v>POIZOT</v>
      </c>
      <c r="B161" s="2" t="str">
        <f>'feuille travail'!F161</f>
        <v>Olivia</v>
      </c>
      <c r="C161" s="2">
        <f>'feuille travail'!G161</f>
        <v>36</v>
      </c>
      <c r="D161" s="2" t="str">
        <f>'feuille travail'!J161</f>
        <v>Recherche et développement : recyclage des allumettes usagées (intro 0)</v>
      </c>
      <c r="E161" s="2">
        <f>'feuille travail'!K161</f>
        <v>17</v>
      </c>
      <c r="F161" s="50" t="str">
        <f>TEXT('feuille travail'!L161,"jjjj j mmmm aaaa")</f>
        <v>jeudi 8 mai 2025</v>
      </c>
      <c r="G161" s="52" t="str">
        <f>TEXT('feuille travail'!M161,"hh\hmm")</f>
        <v>10h50</v>
      </c>
      <c r="H161" s="2" t="str">
        <f>'feuille travail'!N161</f>
        <v>B106</v>
      </c>
      <c r="I161" s="52" t="str">
        <f>TEXT('feuille travail'!O161,"hh\hmm")</f>
        <v>10h35</v>
      </c>
      <c r="J161" s="2" t="str">
        <f>'feuille travail'!P161</f>
        <v>non</v>
      </c>
    </row>
    <row r="162" spans="1:10" x14ac:dyDescent="0.25">
      <c r="A162" s="2" t="str">
        <f>'feuille travail'!E162</f>
        <v>PONTE</v>
      </c>
      <c r="B162" s="2" t="str">
        <f>'feuille travail'!F162</f>
        <v>Agathe</v>
      </c>
      <c r="C162" s="2">
        <f>'feuille travail'!G162</f>
        <v>31</v>
      </c>
      <c r="D162" s="2" t="str">
        <f>'feuille travail'!J162</f>
        <v>Que se passerait-il si le tigre à dents de sabre réapparaissait sur la terre aujourd'hui ? (intro 0)</v>
      </c>
      <c r="E162" s="2">
        <f>'feuille travail'!K162</f>
        <v>17</v>
      </c>
      <c r="F162" s="50" t="str">
        <f>TEXT('feuille travail'!L162,"jjjj j mmmm aaaa")</f>
        <v>jeudi 8 mai 2025</v>
      </c>
      <c r="G162" s="52" t="str">
        <f>TEXT('feuille travail'!M162,"hh\hmm")</f>
        <v>11h10</v>
      </c>
      <c r="H162" s="2" t="str">
        <f>'feuille travail'!N162</f>
        <v>B106</v>
      </c>
      <c r="I162" s="52" t="str">
        <f>TEXT('feuille travail'!O162,"hh\hmm")</f>
        <v>10h55</v>
      </c>
      <c r="J162" s="2" t="str">
        <f>'feuille travail'!P162</f>
        <v>non</v>
      </c>
    </row>
    <row r="163" spans="1:10" x14ac:dyDescent="0.25">
      <c r="A163" s="2" t="str">
        <f>'feuille travail'!E163</f>
        <v>PORRET</v>
      </c>
      <c r="B163" s="2" t="str">
        <f>'feuille travail'!F163</f>
        <v>Loann</v>
      </c>
      <c r="C163" s="2">
        <f>'feuille travail'!G163</f>
        <v>32</v>
      </c>
      <c r="D163" s="2" t="str">
        <f>'feuille travail'!J163</f>
        <v>Recherche et développement : recyclage des allumettes usagées (intro 0)</v>
      </c>
      <c r="E163" s="2">
        <f>'feuille travail'!K163</f>
        <v>17</v>
      </c>
      <c r="F163" s="50" t="str">
        <f>TEXT('feuille travail'!L163,"jjjj j mmmm aaaa")</f>
        <v>jeudi 8 mai 2025</v>
      </c>
      <c r="G163" s="52" t="str">
        <f>TEXT('feuille travail'!M163,"hh\hmm")</f>
        <v>11h30</v>
      </c>
      <c r="H163" s="2" t="str">
        <f>'feuille travail'!N163</f>
        <v>B106</v>
      </c>
      <c r="I163" s="52" t="str">
        <f>TEXT('feuille travail'!O163,"hh\hmm")</f>
        <v>11h15</v>
      </c>
      <c r="J163" s="2" t="str">
        <f>'feuille travail'!P163</f>
        <v>non</v>
      </c>
    </row>
    <row r="164" spans="1:10" x14ac:dyDescent="0.25">
      <c r="A164" s="2" t="str">
        <f>'feuille travail'!E164</f>
        <v>POULLET</v>
      </c>
      <c r="B164" s="2" t="str">
        <f>'feuille travail'!F164</f>
        <v>Maël</v>
      </c>
      <c r="C164" s="2">
        <f>'feuille travail'!G164</f>
        <v>31</v>
      </c>
      <c r="D164" s="2" t="str">
        <f>'feuille travail'!J164</f>
        <v>Une théorie du complot : le petit-pois peut-il se cloner dans nos cerveaux ? (intro 0)</v>
      </c>
      <c r="E164" s="2">
        <f>'feuille travail'!K164</f>
        <v>18</v>
      </c>
      <c r="F164" s="50" t="str">
        <f>TEXT('feuille travail'!L164,"jjjj j mmmm aaaa")</f>
        <v>jeudi 8 mai 2025</v>
      </c>
      <c r="G164" s="52" t="str">
        <f>TEXT('feuille travail'!M164,"hh\hmm")</f>
        <v>08h15</v>
      </c>
      <c r="H164" s="2" t="str">
        <f>'feuille travail'!N164</f>
        <v>B107</v>
      </c>
      <c r="I164" s="52" t="str">
        <f>TEXT('feuille travail'!O164,"hh\hmm")</f>
        <v>08h00</v>
      </c>
      <c r="J164" s="2" t="str">
        <f>'feuille travail'!P164</f>
        <v>non</v>
      </c>
    </row>
    <row r="165" spans="1:10" x14ac:dyDescent="0.25">
      <c r="A165" s="2" t="str">
        <f>'feuille travail'!E165</f>
        <v>PRAS</v>
      </c>
      <c r="B165" s="2" t="str">
        <f>'feuille travail'!F165</f>
        <v>Giulian</v>
      </c>
      <c r="C165" s="2">
        <f>'feuille travail'!G165</f>
        <v>36</v>
      </c>
      <c r="D165" s="2" t="str">
        <f>'feuille travail'!J165</f>
        <v>Que se passerait-il si le tigre à dents de sabre réapparaissait sur la terre aujourd'hui ? (intro 0)</v>
      </c>
      <c r="E165" s="2">
        <f>'feuille travail'!K165</f>
        <v>18</v>
      </c>
      <c r="F165" s="50" t="str">
        <f>TEXT('feuille travail'!L165,"jjjj j mmmm aaaa")</f>
        <v>jeudi 8 mai 2025</v>
      </c>
      <c r="G165" s="52" t="str">
        <f>TEXT('feuille travail'!M165,"hh\hmm")</f>
        <v>08h35</v>
      </c>
      <c r="H165" s="2" t="str">
        <f>'feuille travail'!N165</f>
        <v>B107</v>
      </c>
      <c r="I165" s="52" t="str">
        <f>TEXT('feuille travail'!O165,"hh\hmm")</f>
        <v>08h20</v>
      </c>
      <c r="J165" s="2" t="str">
        <f>'feuille travail'!P165</f>
        <v>non</v>
      </c>
    </row>
    <row r="166" spans="1:10" x14ac:dyDescent="0.25">
      <c r="A166" s="2" t="str">
        <f>'feuille travail'!E166</f>
        <v>PRIMARD</v>
      </c>
      <c r="B166" s="2" t="str">
        <f>'feuille travail'!F166</f>
        <v>Ezio</v>
      </c>
      <c r="C166" s="2">
        <f>'feuille travail'!G166</f>
        <v>31</v>
      </c>
      <c r="D166" s="2" t="str">
        <f>'feuille travail'!J166</f>
        <v>Que se passerait-il si le tigre à dents de sabre réapparaissait sur la terre aujourd'hui ? (intro 0)</v>
      </c>
      <c r="E166" s="2">
        <f>'feuille travail'!K166</f>
        <v>18</v>
      </c>
      <c r="F166" s="50" t="str">
        <f>TEXT('feuille travail'!L166,"jjjj j mmmm aaaa")</f>
        <v>jeudi 8 mai 2025</v>
      </c>
      <c r="G166" s="52" t="str">
        <f>TEXT('feuille travail'!M166,"hh\hmm")</f>
        <v>08h55</v>
      </c>
      <c r="H166" s="2" t="str">
        <f>'feuille travail'!N166</f>
        <v>B107</v>
      </c>
      <c r="I166" s="52" t="str">
        <f>TEXT('feuille travail'!O166,"hh\hmm")</f>
        <v>08h40</v>
      </c>
      <c r="J166" s="2" t="str">
        <f>'feuille travail'!P166</f>
        <v>non</v>
      </c>
    </row>
    <row r="167" spans="1:10" x14ac:dyDescent="0.25">
      <c r="A167" s="2" t="str">
        <f>'feuille travail'!E167</f>
        <v>RAQUIN</v>
      </c>
      <c r="B167" s="2" t="str">
        <f>'feuille travail'!F167</f>
        <v>Anastasia</v>
      </c>
      <c r="C167" s="2">
        <f>'feuille travail'!G167</f>
        <v>31</v>
      </c>
      <c r="D167" s="2" t="str">
        <f>'feuille travail'!J167</f>
        <v>Agriculture : la limace comme substitut aux tomates cerises (intro 0)</v>
      </c>
      <c r="E167" s="2">
        <f>'feuille travail'!K167</f>
        <v>18</v>
      </c>
      <c r="F167" s="50" t="str">
        <f>TEXT('feuille travail'!L167,"jjjj j mmmm aaaa")</f>
        <v>jeudi 8 mai 2025</v>
      </c>
      <c r="G167" s="52" t="str">
        <f>TEXT('feuille travail'!M167,"hh\hmm")</f>
        <v>09h15</v>
      </c>
      <c r="H167" s="2" t="str">
        <f>'feuille travail'!N167</f>
        <v>B107</v>
      </c>
      <c r="I167" s="52" t="str">
        <f>TEXT('feuille travail'!O167,"hh\hmm")</f>
        <v>09h00</v>
      </c>
      <c r="J167" s="2" t="str">
        <f>'feuille travail'!P167</f>
        <v>non</v>
      </c>
    </row>
    <row r="168" spans="1:10" x14ac:dyDescent="0.25">
      <c r="A168" s="2" t="str">
        <f>'feuille travail'!E168</f>
        <v>RAVAT</v>
      </c>
      <c r="B168" s="2" t="str">
        <f>'feuille travail'!F168</f>
        <v>Marie</v>
      </c>
      <c r="C168" s="2">
        <f>'feuille travail'!G168</f>
        <v>36</v>
      </c>
      <c r="D168" s="2" t="str">
        <f>'feuille travail'!J168</f>
        <v>Que se passerait-il si le tigre à dents de sabre réapparaissait sur la terre aujourd'hui ? (intro 0)</v>
      </c>
      <c r="E168" s="2">
        <f>'feuille travail'!K168</f>
        <v>18</v>
      </c>
      <c r="F168" s="50" t="str">
        <f>TEXT('feuille travail'!L168,"jjjj j mmmm aaaa")</f>
        <v>jeudi 8 mai 2025</v>
      </c>
      <c r="G168" s="52" t="str">
        <f>TEXT('feuille travail'!M168,"hh\hmm")</f>
        <v>09h35</v>
      </c>
      <c r="H168" s="2" t="str">
        <f>'feuille travail'!N168</f>
        <v>B107</v>
      </c>
      <c r="I168" s="52" t="str">
        <f>TEXT('feuille travail'!O168,"hh\hmm")</f>
        <v>09h20</v>
      </c>
      <c r="J168" s="2" t="str">
        <f>'feuille travail'!P168</f>
        <v>non</v>
      </c>
    </row>
    <row r="169" spans="1:10" x14ac:dyDescent="0.25">
      <c r="A169" s="2" t="str">
        <f>'feuille travail'!E169</f>
        <v>ROUDAUT</v>
      </c>
      <c r="B169" s="2" t="str">
        <f>'feuille travail'!F169</f>
        <v>Joseph</v>
      </c>
      <c r="C169" s="2">
        <f>'feuille travail'!G169</f>
        <v>36</v>
      </c>
      <c r="D169" s="2" t="str">
        <f>'feuille travail'!J169</f>
        <v>Une théorie du complot : le petit-pois peut-il se cloner dans nos cerveaux ? (intro 0)</v>
      </c>
      <c r="E169" s="2">
        <f>'feuille travail'!K169</f>
        <v>18</v>
      </c>
      <c r="F169" s="50" t="str">
        <f>TEXT('feuille travail'!L169,"jjjj j mmmm aaaa")</f>
        <v>jeudi 8 mai 2025</v>
      </c>
      <c r="G169" s="52" t="str">
        <f>TEXT('feuille travail'!M169,"hh\hmm")</f>
        <v>10h10</v>
      </c>
      <c r="H169" s="2" t="str">
        <f>'feuille travail'!N169</f>
        <v>B107</v>
      </c>
      <c r="I169" s="52" t="str">
        <f>TEXT('feuille travail'!O169,"hh\hmm")</f>
        <v>09h55</v>
      </c>
      <c r="J169" s="2" t="str">
        <f>'feuille travail'!P169</f>
        <v>non</v>
      </c>
    </row>
    <row r="170" spans="1:10" x14ac:dyDescent="0.25">
      <c r="A170" s="2" t="str">
        <f>'feuille travail'!E170</f>
        <v>SAMYN</v>
      </c>
      <c r="B170" s="2" t="str">
        <f>'feuille travail'!F170</f>
        <v>Nolhan</v>
      </c>
      <c r="C170" s="2">
        <f>'feuille travail'!G170</f>
        <v>35</v>
      </c>
      <c r="D170" s="2" t="str">
        <f>'feuille travail'!J170</f>
        <v>Recherche et développement : recyclage des allumettes usagées (intro 0)</v>
      </c>
      <c r="E170" s="2">
        <f>'feuille travail'!K170</f>
        <v>18</v>
      </c>
      <c r="F170" s="50" t="str">
        <f>TEXT('feuille travail'!L170,"jjjj j mmmm aaaa")</f>
        <v>jeudi 8 mai 2025</v>
      </c>
      <c r="G170" s="52" t="str">
        <f>TEXT('feuille travail'!M170,"hh\hmm")</f>
        <v>10h30</v>
      </c>
      <c r="H170" s="2" t="str">
        <f>'feuille travail'!N170</f>
        <v>B107</v>
      </c>
      <c r="I170" s="52" t="str">
        <f>TEXT('feuille travail'!O170,"hh\hmm")</f>
        <v>10h15</v>
      </c>
      <c r="J170" s="2" t="str">
        <f>'feuille travail'!P170</f>
        <v>non</v>
      </c>
    </row>
    <row r="171" spans="1:10" x14ac:dyDescent="0.25">
      <c r="A171" s="2" t="str">
        <f>'feuille travail'!E171</f>
        <v>SARRASIN</v>
      </c>
      <c r="B171" s="2" t="str">
        <f>'feuille travail'!F171</f>
        <v>Mïa</v>
      </c>
      <c r="C171" s="2">
        <f>'feuille travail'!G171</f>
        <v>37</v>
      </c>
      <c r="D171" s="2" t="str">
        <f>'feuille travail'!J171</f>
        <v>Que se passerait-il si le tigre à dents de sabre réapparaissait sur la terre aujourd'hui ? (intro 0)</v>
      </c>
      <c r="E171" s="2">
        <f>'feuille travail'!K171</f>
        <v>18</v>
      </c>
      <c r="F171" s="50" t="str">
        <f>TEXT('feuille travail'!L171,"jjjj j mmmm aaaa")</f>
        <v>jeudi 8 mai 2025</v>
      </c>
      <c r="G171" s="52" t="str">
        <f>TEXT('feuille travail'!M171,"hh\hmm")</f>
        <v>10h50</v>
      </c>
      <c r="H171" s="2" t="str">
        <f>'feuille travail'!N171</f>
        <v>B107</v>
      </c>
      <c r="I171" s="52" t="str">
        <f>TEXT('feuille travail'!O171,"hh\hmm")</f>
        <v>10h35</v>
      </c>
      <c r="J171" s="2" t="str">
        <f>'feuille travail'!P171</f>
        <v>non</v>
      </c>
    </row>
    <row r="172" spans="1:10" x14ac:dyDescent="0.25">
      <c r="A172" s="2" t="str">
        <f>'feuille travail'!E172</f>
        <v>SEIDEL</v>
      </c>
      <c r="B172" s="2" t="str">
        <f>'feuille travail'!F172</f>
        <v>Capucine</v>
      </c>
      <c r="C172" s="2">
        <f>'feuille travail'!G172</f>
        <v>34</v>
      </c>
      <c r="D172" s="2" t="str">
        <f>'feuille travail'!J172</f>
        <v>Que se passerait-il si le tigre à dents de sabre réapparaissait sur la terre aujourd'hui ? (intro 0)</v>
      </c>
      <c r="E172" s="2">
        <f>'feuille travail'!K172</f>
        <v>18</v>
      </c>
      <c r="F172" s="50" t="str">
        <f>TEXT('feuille travail'!L172,"jjjj j mmmm aaaa")</f>
        <v>jeudi 8 mai 2025</v>
      </c>
      <c r="G172" s="52" t="str">
        <f>TEXT('feuille travail'!M172,"hh\hmm")</f>
        <v>11h10</v>
      </c>
      <c r="H172" s="2" t="str">
        <f>'feuille travail'!N172</f>
        <v>B107</v>
      </c>
      <c r="I172" s="52" t="str">
        <f>TEXT('feuille travail'!O172,"hh\hmm")</f>
        <v>10h55</v>
      </c>
      <c r="J172" s="2" t="str">
        <f>'feuille travail'!P172</f>
        <v>non</v>
      </c>
    </row>
    <row r="173" spans="1:10" x14ac:dyDescent="0.25">
      <c r="A173" s="2" t="str">
        <f>'feuille travail'!E173</f>
        <v>TABARD</v>
      </c>
      <c r="B173" s="2" t="str">
        <f>'feuille travail'!F173</f>
        <v>Keyla</v>
      </c>
      <c r="C173" s="2">
        <f>'feuille travail'!G173</f>
        <v>37</v>
      </c>
      <c r="D173" s="2" t="str">
        <f>'feuille travail'!J173</f>
        <v>Recherche et développement : recyclage des allumettes usagées (intro 0)</v>
      </c>
      <c r="E173" s="2">
        <f>'feuille travail'!K173</f>
        <v>18</v>
      </c>
      <c r="F173" s="50" t="str">
        <f>TEXT('feuille travail'!L173,"jjjj j mmmm aaaa")</f>
        <v>jeudi 8 mai 2025</v>
      </c>
      <c r="G173" s="52" t="str">
        <f>TEXT('feuille travail'!M173,"hh\hmm")</f>
        <v>11h30</v>
      </c>
      <c r="H173" s="2" t="str">
        <f>'feuille travail'!N173</f>
        <v>B107</v>
      </c>
      <c r="I173" s="52" t="str">
        <f>TEXT('feuille travail'!O173,"hh\hmm")</f>
        <v>11h15</v>
      </c>
      <c r="J173" s="2" t="str">
        <f>'feuille travail'!P173</f>
        <v>non</v>
      </c>
    </row>
    <row r="174" spans="1:10" x14ac:dyDescent="0.25">
      <c r="A174" s="2"/>
      <c r="B174" s="2"/>
      <c r="C174" s="2"/>
      <c r="D174" s="2"/>
      <c r="E174" s="2"/>
      <c r="F174" s="50"/>
      <c r="G174" s="52"/>
      <c r="H174" s="2"/>
      <c r="I174" s="52"/>
      <c r="J174" s="3"/>
    </row>
  </sheetData>
  <printOptions horizontalCentered="1"/>
  <pageMargins left="0.78749999999999998" right="0.78749999999999998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N214"/>
  <sheetViews>
    <sheetView zoomScaleNormal="100" workbookViewId="0">
      <pane xSplit="7" ySplit="1" topLeftCell="L2" activePane="bottomRight" state="frozen"/>
      <selection pane="topRight" activeCell="H1" sqref="H1"/>
      <selection pane="bottomLeft" activeCell="A2" sqref="A2"/>
      <selection pane="bottomRight" activeCell="M2" sqref="M2"/>
    </sheetView>
  </sheetViews>
  <sheetFormatPr baseColWidth="10" defaultColWidth="11.5546875" defaultRowHeight="13.2" x14ac:dyDescent="0.25"/>
  <cols>
    <col min="1" max="1" width="5.6640625" style="4" customWidth="1"/>
    <col min="2" max="2" width="5.6640625" style="5" customWidth="1"/>
    <col min="3" max="4" width="11.5546875" style="5"/>
    <col min="5" max="5" width="25.5546875" style="6" customWidth="1"/>
    <col min="6" max="6" width="16.44140625" style="6" customWidth="1"/>
    <col min="7" max="7" width="4.88671875" style="7" customWidth="1"/>
    <col min="8" max="8" width="22" style="5" customWidth="1"/>
    <col min="9" max="9" width="8.6640625" style="5" customWidth="1"/>
    <col min="10" max="10" width="37.21875" style="5" customWidth="1"/>
    <col min="11" max="11" width="8.6640625" style="5" customWidth="1"/>
    <col min="12" max="12" width="22.21875" style="8" customWidth="1"/>
    <col min="13" max="13" width="15.33203125" style="9" customWidth="1"/>
    <col min="14" max="14" width="11" style="5" customWidth="1"/>
    <col min="15" max="15" width="15.5546875" style="9" customWidth="1"/>
    <col min="16" max="16" width="16.44140625" style="9" customWidth="1"/>
    <col min="17" max="17" width="8.5546875" style="10" customWidth="1"/>
    <col min="18" max="18" width="20.6640625" style="11" customWidth="1"/>
    <col min="19" max="19" width="11.5546875" style="11"/>
    <col min="20" max="20" width="11.5546875" style="12"/>
    <col min="21" max="21" width="14.44140625" style="12" customWidth="1"/>
    <col min="22" max="22" width="17" style="11" customWidth="1"/>
    <col min="23" max="1028" width="11.5546875" style="12"/>
  </cols>
  <sheetData>
    <row r="1" spans="1:1028" ht="25.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4" t="s">
        <v>11</v>
      </c>
      <c r="M1" s="15" t="s">
        <v>12</v>
      </c>
      <c r="N1" s="13" t="s">
        <v>13</v>
      </c>
      <c r="O1" s="15" t="s">
        <v>14</v>
      </c>
      <c r="P1" s="15" t="s">
        <v>15</v>
      </c>
      <c r="Q1" s="16"/>
      <c r="R1" s="17" t="s">
        <v>16</v>
      </c>
      <c r="S1" s="18" t="s">
        <v>17</v>
      </c>
      <c r="T1" s="19" t="s">
        <v>18</v>
      </c>
      <c r="U1" s="20"/>
      <c r="V1" s="21" t="s">
        <v>19</v>
      </c>
      <c r="W1" s="22">
        <v>10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</row>
    <row r="2" spans="1:1028" x14ac:dyDescent="0.25">
      <c r="A2" s="4">
        <f>IF('choix oral'!C2&lt;&gt;"",ROW()-1,"")</f>
        <v>1</v>
      </c>
      <c r="B2" s="5">
        <f>COUNTIF(K$1:K2,K2)</f>
        <v>1</v>
      </c>
      <c r="C2" s="5">
        <f>INDEX($R$17:Y$36,MATCH(K2,$R$17:$R$36),8)</f>
        <v>1</v>
      </c>
      <c r="D2" s="5" t="str">
        <f>INDEX($R$17:Y$36,MATCH(K2,$R$17:$R$36),7)</f>
        <v>A02</v>
      </c>
      <c r="E2" s="23" t="str" cm="1">
        <f t="array" ref="E2">INDEX('choix oral'!D:D,ROW())</f>
        <v>AUBERGER</v>
      </c>
      <c r="F2" s="23" t="str" cm="1">
        <f t="array" ref="F2">INDEX('choix oral'!E:E,ROW())</f>
        <v>Gaspard</v>
      </c>
      <c r="G2" s="24" cm="1">
        <f t="array" ref="G2">INDEX('choix oral'!F:F,ROW())</f>
        <v>34</v>
      </c>
      <c r="H2" s="25" t="str" cm="1">
        <f t="array" ref="H2">INDEX('choix oral'!G:G,ROW())</f>
        <v>Invention inutile : le parapluie pour chaussures</v>
      </c>
      <c r="I2" s="25" t="str" cm="1">
        <f t="array" ref="I2">INDEX('choix oral'!H:H,ROW())</f>
        <v>Allemand</v>
      </c>
      <c r="J2" s="25" t="str">
        <f>IF(I2&lt;&gt;"",CONCATENATE(H2," (intro ",I2,")"),H2)</f>
        <v>Invention inutile : le parapluie pour chaussures (intro Allemand)</v>
      </c>
      <c r="K2" s="5">
        <f>INDEX('choix oral'!A:A,ROW())</f>
        <v>1</v>
      </c>
      <c r="L2" s="8">
        <f t="shared" ref="L2:L33" si="0">IF(LEN(E2)&gt;1,$R$2,"")</f>
        <v>45785</v>
      </c>
      <c r="M2" s="9">
        <f t="shared" ref="M2:M33" si="1">INDEX($T$2:$T$30,ROW()-MATCH(K2,$K:$K,0)+1,1)</f>
        <v>0.34375</v>
      </c>
      <c r="N2" s="5" t="str">
        <f t="shared" ref="N2:N33" si="2">INDEX($R$17:$W$36,MATCH(K2,$R$17:$R$36),6)</f>
        <v>A03</v>
      </c>
      <c r="O2" s="9">
        <f t="shared" ref="O2:O33" si="3">M2-$R$8</f>
        <v>0.33333333333333331</v>
      </c>
      <c r="P2" s="26" t="str" cm="1">
        <f t="array" ref="P2">INDEX('choix oral'!I:I,ROW())</f>
        <v>oui</v>
      </c>
      <c r="Q2" s="27"/>
      <c r="R2" s="28">
        <v>45785</v>
      </c>
      <c r="S2" s="18">
        <f t="shared" ref="S2:S14" si="4">IF(ROW()-1&gt;$W$1,"",ROW()-1)</f>
        <v>1</v>
      </c>
      <c r="T2" s="29">
        <v>0.34375</v>
      </c>
      <c r="V2" s="30" t="s">
        <v>20</v>
      </c>
      <c r="W2" s="31">
        <v>18</v>
      </c>
      <c r="X2" s="18" t="s">
        <v>21</v>
      </c>
      <c r="Y2" s="11">
        <f>MIN(MAX(A:A),ROUNDUP(W3/W1,0))</f>
        <v>18</v>
      </c>
    </row>
    <row r="3" spans="1:1028" x14ac:dyDescent="0.25">
      <c r="A3" s="4">
        <f>IF('choix oral'!C3&lt;&gt;"",ROW()-1,"")</f>
        <v>2</v>
      </c>
      <c r="B3" s="5">
        <f>COUNTIF(K$1:K3,K3)</f>
        <v>2</v>
      </c>
      <c r="C3" s="5">
        <f>INDEX($R$17:Y$36,MATCH(K3,$R$17:$R$36),8)</f>
        <v>1</v>
      </c>
      <c r="D3" s="5" t="str">
        <f>INDEX($R$17:Y$36,MATCH(K3,$R$17:$R$36),7)</f>
        <v>A02</v>
      </c>
      <c r="E3" s="23" t="str" cm="1">
        <f t="array" ref="E3">INDEX('choix oral'!D:D,ROW())</f>
        <v>COMBETTES</v>
      </c>
      <c r="F3" s="23" t="str" cm="1">
        <f t="array" ref="F3">INDEX('choix oral'!E:E,ROW())</f>
        <v>Sean</v>
      </c>
      <c r="G3" s="24" cm="1">
        <f t="array" ref="G3">INDEX('choix oral'!F:F,ROW())</f>
        <v>34</v>
      </c>
      <c r="H3" s="25" t="str" cm="1">
        <f t="array" ref="H3">INDEX('choix oral'!G:G,ROW())</f>
        <v>Approche photographique des vaisseaux extraterrestres déguisés en nuages lenticulaires.</v>
      </c>
      <c r="I3" s="25" t="str" cm="1">
        <f t="array" ref="I3">INDEX('choix oral'!H:H,ROW())</f>
        <v>Allemand</v>
      </c>
      <c r="J3" s="25" t="str">
        <f t="shared" ref="J3:J66" si="5">IF(I3&lt;&gt;"",CONCATENATE(H3," (intro ",I3,")"),H3)</f>
        <v>Approche photographique des vaisseaux extraterrestres déguisés en nuages lenticulaires. (intro Allemand)</v>
      </c>
      <c r="K3" s="5">
        <f>INDEX('choix oral'!A:A,ROW())</f>
        <v>1</v>
      </c>
      <c r="L3" s="8">
        <f t="shared" si="0"/>
        <v>45785</v>
      </c>
      <c r="M3" s="9">
        <f t="shared" si="1"/>
        <v>0.3576388888888889</v>
      </c>
      <c r="N3" s="5" t="str">
        <f t="shared" si="2"/>
        <v>A03</v>
      </c>
      <c r="O3" s="9">
        <f t="shared" si="3"/>
        <v>0.34722222222222221</v>
      </c>
      <c r="P3" s="26" t="str" cm="1">
        <f t="array" ref="P3">INDEX('choix oral'!I:I,ROW())</f>
        <v>oui</v>
      </c>
      <c r="Q3" s="27"/>
      <c r="S3" s="18">
        <f t="shared" si="4"/>
        <v>2</v>
      </c>
      <c r="T3" s="32">
        <f t="shared" ref="T3:T14" si="6">IF(S3&lt;&gt;"",IF(T2+$R$5&gt;=$R$11,IF(T2+$R$5&gt;$R$14,T2+$R$5,$R$14),T2+$R$5),"")</f>
        <v>0.3576388888888889</v>
      </c>
      <c r="V3" s="21" t="s">
        <v>22</v>
      </c>
      <c r="W3" s="33">
        <f>2019-COUNTBLANK(E2:E2020)</f>
        <v>172</v>
      </c>
    </row>
    <row r="4" spans="1:1028" x14ac:dyDescent="0.25">
      <c r="A4" s="4">
        <f>IF('choix oral'!C4&lt;&gt;"",ROW()-1,"")</f>
        <v>3</v>
      </c>
      <c r="B4" s="5">
        <f>COUNTIF(K$1:K4,K4)</f>
        <v>3</v>
      </c>
      <c r="C4" s="5">
        <f>INDEX($R$17:Y$36,MATCH(K4,$R$17:$R$36),8)</f>
        <v>1</v>
      </c>
      <c r="D4" s="5" t="str">
        <f>INDEX($R$17:Y$36,MATCH(K4,$R$17:$R$36),7)</f>
        <v>A02</v>
      </c>
      <c r="E4" s="23" t="str" cm="1">
        <f t="array" ref="E4">INDEX('choix oral'!D:D,ROW())</f>
        <v>GABARRE</v>
      </c>
      <c r="F4" s="23" t="str" cm="1">
        <f t="array" ref="F4">INDEX('choix oral'!E:E,ROW())</f>
        <v>Fatou</v>
      </c>
      <c r="G4" s="24" cm="1">
        <f t="array" ref="G4">INDEX('choix oral'!F:F,ROW())</f>
        <v>34</v>
      </c>
      <c r="H4" s="25" t="str" cm="1">
        <f t="array" ref="H4">INDEX('choix oral'!G:G,ROW())</f>
        <v>Musique : détails sur la partition des chutes du Niagara</v>
      </c>
      <c r="I4" s="25" t="str" cm="1">
        <f t="array" ref="I4">INDEX('choix oral'!H:H,ROW())</f>
        <v>Allemand</v>
      </c>
      <c r="J4" s="25" t="str">
        <f t="shared" si="5"/>
        <v>Musique : détails sur la partition des chutes du Niagara (intro Allemand)</v>
      </c>
      <c r="K4" s="5">
        <f>INDEX('choix oral'!A:A,ROW())</f>
        <v>1</v>
      </c>
      <c r="L4" s="8">
        <f t="shared" si="0"/>
        <v>45785</v>
      </c>
      <c r="M4" s="9">
        <f t="shared" si="1"/>
        <v>0.37152777777777779</v>
      </c>
      <c r="N4" s="5" t="str">
        <f t="shared" si="2"/>
        <v>A03</v>
      </c>
      <c r="O4" s="9">
        <f t="shared" si="3"/>
        <v>0.3611111111111111</v>
      </c>
      <c r="P4" s="26" t="str" cm="1">
        <f t="array" ref="P4">INDEX('choix oral'!I:I,ROW())</f>
        <v>oui</v>
      </c>
      <c r="Q4" s="27"/>
      <c r="R4" s="19" t="s">
        <v>23</v>
      </c>
      <c r="S4" s="18">
        <f t="shared" si="4"/>
        <v>3</v>
      </c>
      <c r="T4" s="32">
        <f t="shared" si="6"/>
        <v>0.37152777777777779</v>
      </c>
      <c r="V4" s="12"/>
      <c r="W4" s="11"/>
    </row>
    <row r="5" spans="1:1028" x14ac:dyDescent="0.25">
      <c r="A5" s="4">
        <f>IF('choix oral'!C5&lt;&gt;"",ROW()-1,"")</f>
        <v>4</v>
      </c>
      <c r="B5" s="5">
        <f>COUNTIF(K$1:K5,K5)</f>
        <v>4</v>
      </c>
      <c r="C5" s="5">
        <f>INDEX($R$17:Y$36,MATCH(K5,$R$17:$R$36),8)</f>
        <v>1</v>
      </c>
      <c r="D5" s="5" t="str">
        <f>INDEX($R$17:Y$36,MATCH(K5,$R$17:$R$36),7)</f>
        <v>A02</v>
      </c>
      <c r="E5" s="23" t="str" cm="1">
        <f t="array" ref="E5">INDEX('choix oral'!D:D,ROW())</f>
        <v>LACHAUD</v>
      </c>
      <c r="F5" s="23" t="str" cm="1">
        <f t="array" ref="F5">INDEX('choix oral'!E:E,ROW())</f>
        <v>Maher</v>
      </c>
      <c r="G5" s="24" cm="1">
        <f t="array" ref="G5">INDEX('choix oral'!F:F,ROW())</f>
        <v>36</v>
      </c>
      <c r="H5" s="25" t="str" cm="1">
        <f t="array" ref="H5">INDEX('choix oral'!G:G,ROW())</f>
        <v>Approche photographique des vaisseaux extraterrestres déguisés en nuages lenticulaires.</v>
      </c>
      <c r="I5" s="25" t="str" cm="1">
        <f t="array" ref="I5">INDEX('choix oral'!H:H,ROW())</f>
        <v>Allemand</v>
      </c>
      <c r="J5" s="25" t="str">
        <f t="shared" si="5"/>
        <v>Approche photographique des vaisseaux extraterrestres déguisés en nuages lenticulaires. (intro Allemand)</v>
      </c>
      <c r="K5" s="5">
        <f>INDEX('choix oral'!A:A,ROW())</f>
        <v>1</v>
      </c>
      <c r="L5" s="8">
        <f t="shared" si="0"/>
        <v>45785</v>
      </c>
      <c r="M5" s="9">
        <f t="shared" si="1"/>
        <v>0.38541666666666669</v>
      </c>
      <c r="N5" s="5" t="str">
        <f t="shared" si="2"/>
        <v>A03</v>
      </c>
      <c r="O5" s="9">
        <f t="shared" si="3"/>
        <v>0.375</v>
      </c>
      <c r="P5" s="26" t="str" cm="1">
        <f t="array" ref="P5">INDEX('choix oral'!I:I,ROW())</f>
        <v>non</v>
      </c>
      <c r="Q5" s="27"/>
      <c r="R5" s="34">
        <v>1.38888888888889E-2</v>
      </c>
      <c r="S5" s="18">
        <f t="shared" si="4"/>
        <v>4</v>
      </c>
      <c r="T5" s="32">
        <f t="shared" si="6"/>
        <v>0.38541666666666669</v>
      </c>
      <c r="V5" s="12"/>
      <c r="W5" s="11"/>
    </row>
    <row r="6" spans="1:1028" x14ac:dyDescent="0.25">
      <c r="A6" s="4">
        <f>IF('choix oral'!C6&lt;&gt;"",ROW()-1,"")</f>
        <v>5</v>
      </c>
      <c r="B6" s="5">
        <f>COUNTIF(K$1:K6,K6)</f>
        <v>5</v>
      </c>
      <c r="C6" s="5">
        <f>INDEX($R$17:Y$36,MATCH(K6,$R$17:$R$36),8)</f>
        <v>1</v>
      </c>
      <c r="D6" s="5" t="str">
        <f>INDEX($R$17:Y$36,MATCH(K6,$R$17:$R$36),7)</f>
        <v>A02</v>
      </c>
      <c r="E6" s="23" t="str" cm="1">
        <f t="array" ref="E6">INDEX('choix oral'!D:D,ROW())</f>
        <v>ABAIDIA</v>
      </c>
      <c r="F6" s="23" t="str" cm="1">
        <f t="array" ref="F6">INDEX('choix oral'!E:E,ROW())</f>
        <v>Alix</v>
      </c>
      <c r="G6" s="24" cm="1">
        <f t="array" ref="G6">INDEX('choix oral'!F:F,ROW())</f>
        <v>35</v>
      </c>
      <c r="H6" s="25" t="str" cm="1">
        <f t="array" ref="H6">INDEX('choix oral'!G:G,ROW())</f>
        <v>Une théorie du complot : le petit-pois peut-il se cloner dans nos cerveaux ?</v>
      </c>
      <c r="I6" s="25" t="str" cm="1">
        <f t="array" ref="I6">INDEX('choix oral'!H:H,ROW())</f>
        <v>Anglais</v>
      </c>
      <c r="J6" s="25" t="str">
        <f t="shared" si="5"/>
        <v>Une théorie du complot : le petit-pois peut-il se cloner dans nos cerveaux ? (intro Anglais)</v>
      </c>
      <c r="K6" s="5">
        <f>INDEX('choix oral'!A:A,ROW())</f>
        <v>1</v>
      </c>
      <c r="L6" s="8">
        <f t="shared" si="0"/>
        <v>45785</v>
      </c>
      <c r="M6" s="9">
        <f t="shared" si="1"/>
        <v>0.39930555555555558</v>
      </c>
      <c r="N6" s="5" t="str">
        <f t="shared" si="2"/>
        <v>A03</v>
      </c>
      <c r="O6" s="9">
        <f t="shared" si="3"/>
        <v>0.3888888888888889</v>
      </c>
      <c r="P6" s="26" t="str" cm="1">
        <f t="array" ref="P6">INDEX('choix oral'!I:I,ROW())</f>
        <v>oui</v>
      </c>
      <c r="Q6" s="27"/>
      <c r="S6" s="18">
        <f t="shared" si="4"/>
        <v>5</v>
      </c>
      <c r="T6" s="32">
        <f t="shared" si="6"/>
        <v>0.39930555555555558</v>
      </c>
      <c r="V6" s="12"/>
      <c r="W6" s="11"/>
    </row>
    <row r="7" spans="1:1028" x14ac:dyDescent="0.25">
      <c r="A7" s="4">
        <f>IF('choix oral'!C7&lt;&gt;"",ROW()-1,"")</f>
        <v>6</v>
      </c>
      <c r="B7" s="5">
        <f>COUNTIF(K$1:K7,K7)</f>
        <v>6</v>
      </c>
      <c r="C7" s="5">
        <f>INDEX($R$17:Y$36,MATCH(K7,$R$17:$R$36),8)</f>
        <v>1</v>
      </c>
      <c r="D7" s="5" t="str">
        <f>INDEX($R$17:Y$36,MATCH(K7,$R$17:$R$36),7)</f>
        <v>A02</v>
      </c>
      <c r="E7" s="23" t="str" cm="1">
        <f t="array" ref="E7">INDEX('choix oral'!D:D,ROW())</f>
        <v>ABED</v>
      </c>
      <c r="F7" s="23" t="str" cm="1">
        <f t="array" ref="F7">INDEX('choix oral'!E:E,ROW())</f>
        <v>Cyrielle</v>
      </c>
      <c r="G7" s="24" cm="1">
        <f t="array" ref="G7">INDEX('choix oral'!F:F,ROW())</f>
        <v>32</v>
      </c>
      <c r="H7" s="25" t="str" cm="1">
        <f t="array" ref="H7">INDEX('choix oral'!G:G,ROW())</f>
        <v>Une théorie du complot : le petit-pois peut-il se cloner dans nos cerveaux ?</v>
      </c>
      <c r="I7" s="25" t="str" cm="1">
        <f t="array" ref="I7">INDEX('choix oral'!H:H,ROW())</f>
        <v>Anglais</v>
      </c>
      <c r="J7" s="25" t="str">
        <f t="shared" si="5"/>
        <v>Une théorie du complot : le petit-pois peut-il se cloner dans nos cerveaux ? (intro Anglais)</v>
      </c>
      <c r="K7" s="5">
        <f>INDEX('choix oral'!A:A,ROW())</f>
        <v>1</v>
      </c>
      <c r="L7" s="8">
        <f t="shared" si="0"/>
        <v>45785</v>
      </c>
      <c r="M7" s="9">
        <f t="shared" si="1"/>
        <v>0.42361111111111099</v>
      </c>
      <c r="N7" s="5" t="str">
        <f t="shared" si="2"/>
        <v>A03</v>
      </c>
      <c r="O7" s="9">
        <f t="shared" si="3"/>
        <v>0.41319444444444431</v>
      </c>
      <c r="P7" s="26" t="str" cm="1">
        <f t="array" ref="P7">INDEX('choix oral'!I:I,ROW())</f>
        <v>oui</v>
      </c>
      <c r="Q7" s="27"/>
      <c r="R7" s="19" t="s">
        <v>24</v>
      </c>
      <c r="S7" s="18">
        <f t="shared" si="4"/>
        <v>6</v>
      </c>
      <c r="T7" s="32">
        <f t="shared" si="6"/>
        <v>0.42361111111111099</v>
      </c>
      <c r="V7" s="35"/>
      <c r="W7" s="11"/>
    </row>
    <row r="8" spans="1:1028" x14ac:dyDescent="0.25">
      <c r="A8" s="4">
        <f>IF('choix oral'!C8&lt;&gt;"",ROW()-1,"")</f>
        <v>7</v>
      </c>
      <c r="B8" s="5">
        <f>COUNTIF(K$1:K8,K8)</f>
        <v>7</v>
      </c>
      <c r="C8" s="5">
        <f>INDEX($R$17:Y$36,MATCH(K8,$R$17:$R$36),8)</f>
        <v>1</v>
      </c>
      <c r="D8" s="5" t="str">
        <f>INDEX($R$17:Y$36,MATCH(K8,$R$17:$R$36),7)</f>
        <v>A02</v>
      </c>
      <c r="E8" s="23" t="str" cm="1">
        <f t="array" ref="E8">INDEX('choix oral'!D:D,ROW())</f>
        <v>ADJAL</v>
      </c>
      <c r="F8" s="23" t="str" cm="1">
        <f t="array" ref="F8">INDEX('choix oral'!E:E,ROW())</f>
        <v>Mike</v>
      </c>
      <c r="G8" s="24" cm="1">
        <f t="array" ref="G8">INDEX('choix oral'!F:F,ROW())</f>
        <v>32</v>
      </c>
      <c r="H8" s="25" t="str" cm="1">
        <f t="array" ref="H8">INDEX('choix oral'!G:G,ROW())</f>
        <v>Cuisine du monde : la soupe de caillou</v>
      </c>
      <c r="I8" s="25" t="str" cm="1">
        <f t="array" ref="I8">INDEX('choix oral'!H:H,ROW())</f>
        <v>Anglais</v>
      </c>
      <c r="J8" s="25" t="str">
        <f t="shared" si="5"/>
        <v>Cuisine du monde : la soupe de caillou (intro Anglais)</v>
      </c>
      <c r="K8" s="5">
        <f>INDEX('choix oral'!A:A,ROW())</f>
        <v>1</v>
      </c>
      <c r="L8" s="8">
        <f t="shared" si="0"/>
        <v>45785</v>
      </c>
      <c r="M8" s="9">
        <f t="shared" si="1"/>
        <v>0.43749999999999989</v>
      </c>
      <c r="N8" s="5" t="str">
        <f t="shared" si="2"/>
        <v>A03</v>
      </c>
      <c r="O8" s="9">
        <f t="shared" si="3"/>
        <v>0.4270833333333332</v>
      </c>
      <c r="P8" s="26" t="str" cm="1">
        <f t="array" ref="P8">INDEX('choix oral'!I:I,ROW())</f>
        <v>oui</v>
      </c>
      <c r="Q8" s="27"/>
      <c r="R8" s="34">
        <v>1.0416666666666701E-2</v>
      </c>
      <c r="S8" s="18">
        <f t="shared" si="4"/>
        <v>7</v>
      </c>
      <c r="T8" s="32">
        <f t="shared" si="6"/>
        <v>0.43749999999999989</v>
      </c>
      <c r="V8" s="12"/>
      <c r="W8" s="11"/>
    </row>
    <row r="9" spans="1:1028" x14ac:dyDescent="0.25">
      <c r="A9" s="4">
        <f>IF('choix oral'!C9&lt;&gt;"",ROW()-1,"")</f>
        <v>8</v>
      </c>
      <c r="B9" s="5">
        <f>COUNTIF(K$1:K9,K9)</f>
        <v>8</v>
      </c>
      <c r="C9" s="5">
        <f>INDEX($R$17:Y$36,MATCH(K9,$R$17:$R$36),8)</f>
        <v>1</v>
      </c>
      <c r="D9" s="5" t="str">
        <f>INDEX($R$17:Y$36,MATCH(K9,$R$17:$R$36),7)</f>
        <v>A02</v>
      </c>
      <c r="E9" s="23" t="str" cm="1">
        <f t="array" ref="E9">INDEX('choix oral'!D:D,ROW())</f>
        <v>AMICO</v>
      </c>
      <c r="F9" s="23" t="str" cm="1">
        <f t="array" ref="F9">INDEX('choix oral'!E:E,ROW())</f>
        <v>Grégoire</v>
      </c>
      <c r="G9" s="24" cm="1">
        <f t="array" ref="G9">INDEX('choix oral'!F:F,ROW())</f>
        <v>31</v>
      </c>
      <c r="H9" s="25" t="str" cm="1">
        <f t="array" ref="H9">INDEX('choix oral'!G:G,ROW())</f>
        <v>Recherche et développement : recyclage des allumettes usagées</v>
      </c>
      <c r="I9" s="25" t="str" cm="1">
        <f t="array" ref="I9">INDEX('choix oral'!H:H,ROW())</f>
        <v>Anglais</v>
      </c>
      <c r="J9" s="25" t="str">
        <f t="shared" si="5"/>
        <v>Recherche et développement : recyclage des allumettes usagées (intro Anglais)</v>
      </c>
      <c r="K9" s="5">
        <f>INDEX('choix oral'!A:A,ROW())</f>
        <v>1</v>
      </c>
      <c r="L9" s="8">
        <f t="shared" si="0"/>
        <v>45785</v>
      </c>
      <c r="M9" s="9">
        <f t="shared" si="1"/>
        <v>0.45138888888888878</v>
      </c>
      <c r="N9" s="5" t="str">
        <f t="shared" si="2"/>
        <v>A03</v>
      </c>
      <c r="O9" s="9">
        <f t="shared" si="3"/>
        <v>0.4409722222222221</v>
      </c>
      <c r="P9" s="26" t="str" cm="1">
        <f t="array" ref="P9">INDEX('choix oral'!I:I,ROW())</f>
        <v>non</v>
      </c>
      <c r="Q9" s="27"/>
      <c r="S9" s="18">
        <f t="shared" si="4"/>
        <v>8</v>
      </c>
      <c r="T9" s="32">
        <f t="shared" si="6"/>
        <v>0.45138888888888878</v>
      </c>
      <c r="V9" s="12"/>
      <c r="W9" s="11"/>
    </row>
    <row r="10" spans="1:1028" x14ac:dyDescent="0.25">
      <c r="A10" s="4">
        <f>IF('choix oral'!C10&lt;&gt;"",ROW()-1,"")</f>
        <v>9</v>
      </c>
      <c r="B10" s="5">
        <f>COUNTIF(K$1:K10,K10)</f>
        <v>9</v>
      </c>
      <c r="C10" s="5">
        <f>INDEX($R$17:Y$36,MATCH(K10,$R$17:$R$36),8)</f>
        <v>1</v>
      </c>
      <c r="D10" s="5" t="str">
        <f>INDEX($R$17:Y$36,MATCH(K10,$R$17:$R$36),7)</f>
        <v>A02</v>
      </c>
      <c r="E10" s="23" t="str" cm="1">
        <f t="array" ref="E10">INDEX('choix oral'!D:D,ROW())</f>
        <v>ANANI</v>
      </c>
      <c r="F10" s="23" t="str" cm="1">
        <f t="array" ref="F10">INDEX('choix oral'!E:E,ROW())</f>
        <v>Sami</v>
      </c>
      <c r="G10" s="24" cm="1">
        <f t="array" ref="G10">INDEX('choix oral'!F:F,ROW())</f>
        <v>34</v>
      </c>
      <c r="H10" s="25" t="str" cm="1">
        <f t="array" ref="H10">INDEX('choix oral'!G:G,ROW())</f>
        <v>Une théorie du complot : le petit-pois peut-il se cloner dans nos cerveaux ?</v>
      </c>
      <c r="I10" s="25" t="str" cm="1">
        <f t="array" ref="I10">INDEX('choix oral'!H:H,ROW())</f>
        <v>Anglais</v>
      </c>
      <c r="J10" s="25" t="str">
        <f t="shared" si="5"/>
        <v>Une théorie du complot : le petit-pois peut-il se cloner dans nos cerveaux ? (intro Anglais)</v>
      </c>
      <c r="K10" s="5">
        <f>INDEX('choix oral'!A:A,ROW())</f>
        <v>1</v>
      </c>
      <c r="L10" s="8">
        <f t="shared" si="0"/>
        <v>45785</v>
      </c>
      <c r="M10" s="9">
        <f t="shared" si="1"/>
        <v>0.46527777777777768</v>
      </c>
      <c r="N10" s="5" t="str">
        <f t="shared" si="2"/>
        <v>A03</v>
      </c>
      <c r="O10" s="9">
        <f t="shared" si="3"/>
        <v>0.45486111111111099</v>
      </c>
      <c r="P10" s="26" t="str" cm="1">
        <f t="array" ref="P10">INDEX('choix oral'!I:I,ROW())</f>
        <v>oui</v>
      </c>
      <c r="Q10" s="27"/>
      <c r="R10" s="19" t="s">
        <v>25</v>
      </c>
      <c r="S10" s="18">
        <f t="shared" si="4"/>
        <v>9</v>
      </c>
      <c r="T10" s="32">
        <f t="shared" si="6"/>
        <v>0.46527777777777768</v>
      </c>
      <c r="V10" s="12"/>
      <c r="W10" s="11"/>
    </row>
    <row r="11" spans="1:1028" x14ac:dyDescent="0.25">
      <c r="A11" s="4">
        <f>IF('choix oral'!C11&lt;&gt;"",ROW()-1,"")</f>
        <v>10</v>
      </c>
      <c r="B11" s="5">
        <f>COUNTIF(K$1:K11,K11)</f>
        <v>1</v>
      </c>
      <c r="C11" s="5">
        <f>INDEX($R$17:Y$36,MATCH(K11,$R$17:$R$36),8)</f>
        <v>1</v>
      </c>
      <c r="D11" s="5" t="str">
        <f>INDEX($R$17:Y$36,MATCH(K11,$R$17:$R$36),7)</f>
        <v>A02</v>
      </c>
      <c r="E11" s="23" t="str" cm="1">
        <f t="array" ref="E11">INDEX('choix oral'!D:D,ROW())</f>
        <v>AUBRUN</v>
      </c>
      <c r="F11" s="23" t="str" cm="1">
        <f t="array" ref="F11">INDEX('choix oral'!E:E,ROW())</f>
        <v>Louka</v>
      </c>
      <c r="G11" s="24" cm="1">
        <f t="array" ref="G11">INDEX('choix oral'!F:F,ROW())</f>
        <v>35</v>
      </c>
      <c r="H11" s="25" t="str" cm="1">
        <f t="array" ref="H11">INDEX('choix oral'!G:G,ROW())</f>
        <v>Une théorie du complot : le petit-pois peut-il se cloner dans nos cerveaux ?</v>
      </c>
      <c r="I11" s="25" t="str" cm="1">
        <f t="array" ref="I11">INDEX('choix oral'!H:H,ROW())</f>
        <v>Anglais</v>
      </c>
      <c r="J11" s="25" t="str">
        <f t="shared" si="5"/>
        <v>Une théorie du complot : le petit-pois peut-il se cloner dans nos cerveaux ? (intro Anglais)</v>
      </c>
      <c r="K11" s="5">
        <f>INDEX('choix oral'!A:A,ROW())</f>
        <v>2</v>
      </c>
      <c r="L11" s="8">
        <f t="shared" si="0"/>
        <v>45785</v>
      </c>
      <c r="M11" s="9">
        <f t="shared" si="1"/>
        <v>0.34375</v>
      </c>
      <c r="N11" s="5" t="str">
        <f t="shared" si="2"/>
        <v>A04</v>
      </c>
      <c r="O11" s="9">
        <f t="shared" si="3"/>
        <v>0.33333333333333331</v>
      </c>
      <c r="P11" s="26" t="str" cm="1">
        <f t="array" ref="P11">INDEX('choix oral'!I:I,ROW())</f>
        <v>oui</v>
      </c>
      <c r="Q11" s="27"/>
      <c r="R11" s="34">
        <v>0.41319444444444398</v>
      </c>
      <c r="S11" s="18">
        <f t="shared" si="4"/>
        <v>10</v>
      </c>
      <c r="T11" s="32">
        <f t="shared" si="6"/>
        <v>0.47916666666666657</v>
      </c>
      <c r="V11" s="12"/>
      <c r="W11" s="11"/>
    </row>
    <row r="12" spans="1:1028" x14ac:dyDescent="0.25">
      <c r="A12" s="4">
        <f>IF('choix oral'!C12&lt;&gt;"",ROW()-1,"")</f>
        <v>11</v>
      </c>
      <c r="B12" s="5">
        <f>COUNTIF(K$1:K12,K12)</f>
        <v>2</v>
      </c>
      <c r="C12" s="5">
        <f>INDEX($R$17:Y$36,MATCH(K12,$R$17:$R$36),8)</f>
        <v>1</v>
      </c>
      <c r="D12" s="5" t="str">
        <f>INDEX($R$17:Y$36,MATCH(K12,$R$17:$R$36),7)</f>
        <v>A02</v>
      </c>
      <c r="E12" s="23" t="str" cm="1">
        <f t="array" ref="E12">INDEX('choix oral'!D:D,ROW())</f>
        <v>AVELLANEDA</v>
      </c>
      <c r="F12" s="23" t="str" cm="1">
        <f t="array" ref="F12">INDEX('choix oral'!E:E,ROW())</f>
        <v>Ishaq</v>
      </c>
      <c r="G12" s="24" cm="1">
        <f t="array" ref="G12">INDEX('choix oral'!F:F,ROW())</f>
        <v>36</v>
      </c>
      <c r="H12" s="25" t="str" cm="1">
        <f t="array" ref="H12">INDEX('choix oral'!G:G,ROW())</f>
        <v>Que se passerait-il si le tigre à dents de sabre réapparaissait sur la terre aujourd'hui ?</v>
      </c>
      <c r="I12" s="25" t="str" cm="1">
        <f t="array" ref="I12">INDEX('choix oral'!H:H,ROW())</f>
        <v>Anglais</v>
      </c>
      <c r="J12" s="25" t="str">
        <f t="shared" si="5"/>
        <v>Que se passerait-il si le tigre à dents de sabre réapparaissait sur la terre aujourd'hui ? (intro Anglais)</v>
      </c>
      <c r="K12" s="5">
        <f>INDEX('choix oral'!A:A,ROW())</f>
        <v>2</v>
      </c>
      <c r="L12" s="8">
        <f t="shared" si="0"/>
        <v>45785</v>
      </c>
      <c r="M12" s="9">
        <f t="shared" si="1"/>
        <v>0.3576388888888889</v>
      </c>
      <c r="N12" s="5" t="str">
        <f t="shared" si="2"/>
        <v>A04</v>
      </c>
      <c r="O12" s="9">
        <f t="shared" si="3"/>
        <v>0.34722222222222221</v>
      </c>
      <c r="P12" s="26" t="str" cm="1">
        <f t="array" ref="P12">INDEX('choix oral'!I:I,ROW())</f>
        <v>oui</v>
      </c>
      <c r="Q12" s="27"/>
      <c r="S12" s="18" t="str">
        <f t="shared" si="4"/>
        <v/>
      </c>
      <c r="T12" s="32" t="str">
        <f t="shared" si="6"/>
        <v/>
      </c>
      <c r="V12" s="12"/>
      <c r="W12" s="11"/>
    </row>
    <row r="13" spans="1:1028" x14ac:dyDescent="0.25">
      <c r="A13" s="4">
        <f>IF('choix oral'!C13&lt;&gt;"",ROW()-1,"")</f>
        <v>12</v>
      </c>
      <c r="B13" s="5">
        <f>COUNTIF(K$1:K13,K13)</f>
        <v>3</v>
      </c>
      <c r="C13" s="5">
        <f>INDEX($R$17:Y$36,MATCH(K13,$R$17:$R$36),8)</f>
        <v>1</v>
      </c>
      <c r="D13" s="5" t="str">
        <f>INDEX($R$17:Y$36,MATCH(K13,$R$17:$R$36),7)</f>
        <v>A02</v>
      </c>
      <c r="E13" s="23" t="str" cm="1">
        <f t="array" ref="E13">INDEX('choix oral'!D:D,ROW())</f>
        <v>AVIGNON</v>
      </c>
      <c r="F13" s="23" t="str" cm="1">
        <f t="array" ref="F13">INDEX('choix oral'!E:E,ROW())</f>
        <v>Angèle</v>
      </c>
      <c r="G13" s="24" cm="1">
        <f t="array" ref="G13">INDEX('choix oral'!F:F,ROW())</f>
        <v>35</v>
      </c>
      <c r="H13" s="25" t="str" cm="1">
        <f t="array" ref="H13">INDEX('choix oral'!G:G,ROW())</f>
        <v>Une théorie du complot : le petit-pois peut-il se cloner dans nos cerveaux ?</v>
      </c>
      <c r="I13" s="25" t="str" cm="1">
        <f t="array" ref="I13">INDEX('choix oral'!H:H,ROW())</f>
        <v>Anglais</v>
      </c>
      <c r="J13" s="25" t="str">
        <f t="shared" si="5"/>
        <v>Une théorie du complot : le petit-pois peut-il se cloner dans nos cerveaux ? (intro Anglais)</v>
      </c>
      <c r="K13" s="5">
        <f>INDEX('choix oral'!A:A,ROW())</f>
        <v>2</v>
      </c>
      <c r="L13" s="8">
        <f t="shared" si="0"/>
        <v>45785</v>
      </c>
      <c r="M13" s="9">
        <f t="shared" si="1"/>
        <v>0.37152777777777779</v>
      </c>
      <c r="N13" s="5" t="str">
        <f t="shared" si="2"/>
        <v>A04</v>
      </c>
      <c r="O13" s="9">
        <f t="shared" si="3"/>
        <v>0.3611111111111111</v>
      </c>
      <c r="P13" s="26" t="str" cm="1">
        <f t="array" ref="P13">INDEX('choix oral'!I:I,ROW())</f>
        <v>non</v>
      </c>
      <c r="Q13" s="27"/>
      <c r="R13" s="19" t="s">
        <v>26</v>
      </c>
      <c r="S13" s="18" t="str">
        <f t="shared" si="4"/>
        <v/>
      </c>
      <c r="T13" s="32" t="str">
        <f t="shared" si="6"/>
        <v/>
      </c>
      <c r="V13" s="12"/>
      <c r="W13" s="11"/>
    </row>
    <row r="14" spans="1:1028" x14ac:dyDescent="0.25">
      <c r="A14" s="4">
        <f>IF('choix oral'!C14&lt;&gt;"",ROW()-1,"")</f>
        <v>13</v>
      </c>
      <c r="B14" s="5">
        <f>COUNTIF(K$1:K14,K14)</f>
        <v>4</v>
      </c>
      <c r="C14" s="5">
        <f>INDEX($R$17:Y$36,MATCH(K14,$R$17:$R$36),8)</f>
        <v>1</v>
      </c>
      <c r="D14" s="5" t="str">
        <f>INDEX($R$17:Y$36,MATCH(K14,$R$17:$R$36),7)</f>
        <v>A02</v>
      </c>
      <c r="E14" s="23" t="str" cm="1">
        <f t="array" ref="E14">INDEX('choix oral'!D:D,ROW())</f>
        <v>AZIZA</v>
      </c>
      <c r="F14" s="23" t="str" cm="1">
        <f t="array" ref="F14">INDEX('choix oral'!E:E,ROW())</f>
        <v>Brahim</v>
      </c>
      <c r="G14" s="24" cm="1">
        <f t="array" ref="G14">INDEX('choix oral'!F:F,ROW())</f>
        <v>33</v>
      </c>
      <c r="H14" s="25" t="str" cm="1">
        <f t="array" ref="H14">INDEX('choix oral'!G:G,ROW())</f>
        <v>Que se passerait-il si le tigre à dents de sabre réapparaissait sur la terre aujourd'hui ?</v>
      </c>
      <c r="I14" s="25" t="str" cm="1">
        <f t="array" ref="I14">INDEX('choix oral'!H:H,ROW())</f>
        <v>Anglais</v>
      </c>
      <c r="J14" s="25" t="str">
        <f t="shared" si="5"/>
        <v>Que se passerait-il si le tigre à dents de sabre réapparaissait sur la terre aujourd'hui ? (intro Anglais)</v>
      </c>
      <c r="K14" s="5">
        <f>INDEX('choix oral'!A:A,ROW())</f>
        <v>2</v>
      </c>
      <c r="L14" s="8">
        <f t="shared" si="0"/>
        <v>45785</v>
      </c>
      <c r="M14" s="9">
        <f t="shared" si="1"/>
        <v>0.38541666666666669</v>
      </c>
      <c r="N14" s="5" t="str">
        <f t="shared" si="2"/>
        <v>A04</v>
      </c>
      <c r="O14" s="9">
        <f t="shared" si="3"/>
        <v>0.375</v>
      </c>
      <c r="P14" s="26" t="str" cm="1">
        <f t="array" ref="P14">INDEX('choix oral'!I:I,ROW())</f>
        <v>non</v>
      </c>
      <c r="Q14" s="27"/>
      <c r="R14" s="34">
        <v>0.42361111111111099</v>
      </c>
      <c r="S14" s="18" t="str">
        <f t="shared" si="4"/>
        <v/>
      </c>
      <c r="T14" s="32" t="str">
        <f t="shared" si="6"/>
        <v/>
      </c>
      <c r="V14" s="12"/>
      <c r="W14" s="11"/>
    </row>
    <row r="15" spans="1:1028" x14ac:dyDescent="0.25">
      <c r="A15" s="4">
        <f>IF('choix oral'!C15&lt;&gt;"",ROW()-1,"")</f>
        <v>14</v>
      </c>
      <c r="B15" s="5">
        <f>COUNTIF(K$1:K15,K15)</f>
        <v>5</v>
      </c>
      <c r="C15" s="5">
        <f>INDEX($R$17:Y$36,MATCH(K15,$R$17:$R$36),8)</f>
        <v>1</v>
      </c>
      <c r="D15" s="5" t="str">
        <f>INDEX($R$17:Y$36,MATCH(K15,$R$17:$R$36),7)</f>
        <v>A02</v>
      </c>
      <c r="E15" s="23" t="str" cm="1">
        <f t="array" ref="E15">INDEX('choix oral'!D:D,ROW())</f>
        <v>BARTEL</v>
      </c>
      <c r="F15" s="23" t="str" cm="1">
        <f t="array" ref="F15">INDEX('choix oral'!E:E,ROW())</f>
        <v>Jérémie</v>
      </c>
      <c r="G15" s="24" cm="1">
        <f t="array" ref="G15">INDEX('choix oral'!F:F,ROW())</f>
        <v>32</v>
      </c>
      <c r="H15" s="25" t="str" cm="1">
        <f t="array" ref="H15">INDEX('choix oral'!G:G,ROW())</f>
        <v>Que se passerait-il si le tigre à dents de sabre réapparaissait sur la terre aujourd'hui ?</v>
      </c>
      <c r="I15" s="25" t="str" cm="1">
        <f t="array" ref="I15">INDEX('choix oral'!H:H,ROW())</f>
        <v>Anglais</v>
      </c>
      <c r="J15" s="25" t="str">
        <f t="shared" si="5"/>
        <v>Que se passerait-il si le tigre à dents de sabre réapparaissait sur la terre aujourd'hui ? (intro Anglais)</v>
      </c>
      <c r="K15" s="5">
        <f>INDEX('choix oral'!A:A,ROW())</f>
        <v>2</v>
      </c>
      <c r="L15" s="8">
        <f t="shared" si="0"/>
        <v>45785</v>
      </c>
      <c r="M15" s="9">
        <f t="shared" si="1"/>
        <v>0.39930555555555558</v>
      </c>
      <c r="N15" s="5" t="str">
        <f t="shared" si="2"/>
        <v>A04</v>
      </c>
      <c r="O15" s="9">
        <f t="shared" si="3"/>
        <v>0.3888888888888889</v>
      </c>
      <c r="P15" s="26" t="str" cm="1">
        <f t="array" ref="P15">INDEX('choix oral'!I:I,ROW())</f>
        <v>non</v>
      </c>
      <c r="Q15" s="27"/>
    </row>
    <row r="16" spans="1:1028" x14ac:dyDescent="0.25">
      <c r="A16" s="4">
        <f>IF('choix oral'!C16&lt;&gt;"",ROW()-1,"")</f>
        <v>15</v>
      </c>
      <c r="B16" s="5">
        <f>COUNTIF(K$1:K16,K16)</f>
        <v>6</v>
      </c>
      <c r="C16" s="5">
        <f>INDEX($R$17:Y$36,MATCH(K16,$R$17:$R$36),8)</f>
        <v>1</v>
      </c>
      <c r="D16" s="5" t="str">
        <f>INDEX($R$17:Y$36,MATCH(K16,$R$17:$R$36),7)</f>
        <v>A02</v>
      </c>
      <c r="E16" s="23" t="str" cm="1">
        <f t="array" ref="E16">INDEX('choix oral'!D:D,ROW())</f>
        <v>BOURGUIGNON</v>
      </c>
      <c r="F16" s="23" t="str" cm="1">
        <f t="array" ref="F16">INDEX('choix oral'!E:E,ROW())</f>
        <v>Maëlly</v>
      </c>
      <c r="G16" s="24" cm="1">
        <f t="array" ref="G16">INDEX('choix oral'!F:F,ROW())</f>
        <v>37</v>
      </c>
      <c r="H16" s="25" t="str" cm="1">
        <f t="array" ref="H16">INDEX('choix oral'!G:G,ROW())</f>
        <v>Recherche et développement : recyclage des allumettes usagées</v>
      </c>
      <c r="I16" s="25" t="str" cm="1">
        <f t="array" ref="I16">INDEX('choix oral'!H:H,ROW())</f>
        <v>Anglais</v>
      </c>
      <c r="J16" s="25" t="str">
        <f t="shared" si="5"/>
        <v>Recherche et développement : recyclage des allumettes usagées (intro Anglais)</v>
      </c>
      <c r="K16" s="5">
        <f>INDEX('choix oral'!A:A,ROW())</f>
        <v>2</v>
      </c>
      <c r="L16" s="8">
        <f t="shared" si="0"/>
        <v>45785</v>
      </c>
      <c r="M16" s="9">
        <f t="shared" si="1"/>
        <v>0.42361111111111099</v>
      </c>
      <c r="N16" s="5" t="str">
        <f t="shared" si="2"/>
        <v>A04</v>
      </c>
      <c r="O16" s="9">
        <f t="shared" si="3"/>
        <v>0.41319444444444431</v>
      </c>
      <c r="P16" s="26" t="str" cm="1">
        <f t="array" ref="P16">INDEX('choix oral'!I:I,ROW())</f>
        <v>oui</v>
      </c>
      <c r="Q16" s="27"/>
    </row>
    <row r="17" spans="1:25" x14ac:dyDescent="0.25">
      <c r="A17" s="4">
        <f>IF('choix oral'!C17&lt;&gt;"",ROW()-1,"")</f>
        <v>16</v>
      </c>
      <c r="B17" s="5">
        <f>COUNTIF(K$1:K17,K17)</f>
        <v>7</v>
      </c>
      <c r="C17" s="5">
        <f>INDEX($R$17:Y$36,MATCH(K17,$R$17:$R$36),8)</f>
        <v>1</v>
      </c>
      <c r="D17" s="5" t="str">
        <f>INDEX($R$17:Y$36,MATCH(K17,$R$17:$R$36),7)</f>
        <v>A02</v>
      </c>
      <c r="E17" s="23" t="str" cm="1">
        <f t="array" ref="E17">INDEX('choix oral'!D:D,ROW())</f>
        <v>BREYSSE</v>
      </c>
      <c r="F17" s="23" t="str" cm="1">
        <f t="array" ref="F17">INDEX('choix oral'!E:E,ROW())</f>
        <v>Ethann</v>
      </c>
      <c r="G17" s="24" cm="1">
        <f t="array" ref="G17">INDEX('choix oral'!F:F,ROW())</f>
        <v>37</v>
      </c>
      <c r="H17" s="25" t="str" cm="1">
        <f t="array" ref="H17">INDEX('choix oral'!G:G,ROW())</f>
        <v>Agriculture : la limace comme substitut aux tomates cerises</v>
      </c>
      <c r="I17" s="25" t="str" cm="1">
        <f t="array" ref="I17">INDEX('choix oral'!H:H,ROW())</f>
        <v>Anglais</v>
      </c>
      <c r="J17" s="25" t="str">
        <f t="shared" si="5"/>
        <v>Agriculture : la limace comme substitut aux tomates cerises (intro Anglais)</v>
      </c>
      <c r="K17" s="5">
        <f>INDEX('choix oral'!A:A,ROW())</f>
        <v>2</v>
      </c>
      <c r="L17" s="8">
        <f t="shared" si="0"/>
        <v>45785</v>
      </c>
      <c r="M17" s="9">
        <f t="shared" si="1"/>
        <v>0.43749999999999989</v>
      </c>
      <c r="N17" s="5" t="str">
        <f t="shared" si="2"/>
        <v>A04</v>
      </c>
      <c r="O17" s="9">
        <f t="shared" si="3"/>
        <v>0.4270833333333332</v>
      </c>
      <c r="P17" s="26" t="str" cm="1">
        <f t="array" ref="P17">INDEX('choix oral'!I:I,ROW())</f>
        <v>oui</v>
      </c>
      <c r="Q17" s="27"/>
      <c r="R17" s="36" t="s">
        <v>27</v>
      </c>
      <c r="S17" s="37" t="s">
        <v>28</v>
      </c>
      <c r="T17" s="37" t="s">
        <v>29</v>
      </c>
      <c r="U17" s="38" t="s">
        <v>30</v>
      </c>
      <c r="V17" s="38" t="s">
        <v>31</v>
      </c>
      <c r="W17" s="36" t="s">
        <v>32</v>
      </c>
      <c r="X17" s="36" t="s">
        <v>33</v>
      </c>
      <c r="Y17" s="36" t="s">
        <v>34</v>
      </c>
    </row>
    <row r="18" spans="1:25" x14ac:dyDescent="0.25">
      <c r="A18" s="4">
        <f>IF('choix oral'!C18&lt;&gt;"",ROW()-1,"")</f>
        <v>17</v>
      </c>
      <c r="B18" s="5">
        <f>COUNTIF(K$1:K18,K18)</f>
        <v>8</v>
      </c>
      <c r="C18" s="5">
        <f>INDEX($R$17:Y$36,MATCH(K18,$R$17:$R$36),8)</f>
        <v>1</v>
      </c>
      <c r="D18" s="5" t="str">
        <f>INDEX($R$17:Y$36,MATCH(K18,$R$17:$R$36),7)</f>
        <v>A02</v>
      </c>
      <c r="E18" s="23" t="str" cm="1">
        <f t="array" ref="E18">INDEX('choix oral'!D:D,ROW())</f>
        <v>BULTEAU</v>
      </c>
      <c r="F18" s="23" t="str" cm="1">
        <f t="array" ref="F18">INDEX('choix oral'!E:E,ROW())</f>
        <v>Yassir</v>
      </c>
      <c r="G18" s="24" cm="1">
        <f t="array" ref="G18">INDEX('choix oral'!F:F,ROW())</f>
        <v>31</v>
      </c>
      <c r="H18" s="25" t="str" cm="1">
        <f t="array" ref="H18">INDEX('choix oral'!G:G,ROW())</f>
        <v>Que se passerait-il si le tigre à dents de sabre réapparaissait sur la terre aujourd'hui ?</v>
      </c>
      <c r="I18" s="25" t="str" cm="1">
        <f t="array" ref="I18">INDEX('choix oral'!H:H,ROW())</f>
        <v>Anglais</v>
      </c>
      <c r="J18" s="25" t="str">
        <f t="shared" si="5"/>
        <v>Que se passerait-il si le tigre à dents de sabre réapparaissait sur la terre aujourd'hui ? (intro Anglais)</v>
      </c>
      <c r="K18" s="5">
        <f>INDEX('choix oral'!A:A,ROW())</f>
        <v>2</v>
      </c>
      <c r="L18" s="8">
        <f t="shared" si="0"/>
        <v>45785</v>
      </c>
      <c r="M18" s="9">
        <f t="shared" si="1"/>
        <v>0.45138888888888878</v>
      </c>
      <c r="N18" s="5" t="str">
        <f t="shared" si="2"/>
        <v>A04</v>
      </c>
      <c r="O18" s="9">
        <f t="shared" si="3"/>
        <v>0.4409722222222221</v>
      </c>
      <c r="P18" s="26" t="str" cm="1">
        <f t="array" ref="P18">INDEX('choix oral'!I:I,ROW())</f>
        <v>non</v>
      </c>
      <c r="Q18" s="27"/>
      <c r="R18" s="39">
        <v>1</v>
      </c>
      <c r="S18" s="39">
        <f t="shared" ref="S18:S36" si="7">COUNTIF($K:$K,R18)</f>
        <v>9</v>
      </c>
      <c r="T18" s="39">
        <f>IF(V18&gt;0,QUOTIENT(W3,V18),"")</f>
        <v>9</v>
      </c>
      <c r="U18" s="38">
        <f>IF(V18&gt;0,W3-T18,"")</f>
        <v>163</v>
      </c>
      <c r="V18" s="40">
        <f>W2</f>
        <v>18</v>
      </c>
      <c r="W18" s="39" t="s">
        <v>35</v>
      </c>
      <c r="X18" s="39" t="s">
        <v>36</v>
      </c>
      <c r="Y18" s="39">
        <v>1</v>
      </c>
    </row>
    <row r="19" spans="1:25" x14ac:dyDescent="0.25">
      <c r="A19" s="4">
        <f>IF('choix oral'!C19&lt;&gt;"",ROW()-1,"")</f>
        <v>18</v>
      </c>
      <c r="B19" s="5">
        <f>COUNTIF(K$1:K19,K19)</f>
        <v>9</v>
      </c>
      <c r="C19" s="5">
        <f>INDEX($R$17:Y$36,MATCH(K19,$R$17:$R$36),8)</f>
        <v>1</v>
      </c>
      <c r="D19" s="5" t="str">
        <f>INDEX($R$17:Y$36,MATCH(K19,$R$17:$R$36),7)</f>
        <v>A02</v>
      </c>
      <c r="E19" s="23" t="str" cm="1">
        <f t="array" ref="E19">INDEX('choix oral'!D:D,ROW())</f>
        <v>CHAHID</v>
      </c>
      <c r="F19" s="23" t="str" cm="1">
        <f t="array" ref="F19">INDEX('choix oral'!E:E,ROW())</f>
        <v>Kenny</v>
      </c>
      <c r="G19" s="24" cm="1">
        <f t="array" ref="G19">INDEX('choix oral'!F:F,ROW())</f>
        <v>33</v>
      </c>
      <c r="H19" s="25" t="str" cm="1">
        <f t="array" ref="H19">INDEX('choix oral'!G:G,ROW())</f>
        <v>Que se passerait-il si le tigre à dents de sabre réapparaissait sur la terre aujourd'hui ?</v>
      </c>
      <c r="I19" s="25" t="str" cm="1">
        <f t="array" ref="I19">INDEX('choix oral'!H:H,ROW())</f>
        <v>Anglais</v>
      </c>
      <c r="J19" s="25" t="str">
        <f t="shared" si="5"/>
        <v>Que se passerait-il si le tigre à dents de sabre réapparaissait sur la terre aujourd'hui ? (intro Anglais)</v>
      </c>
      <c r="K19" s="5">
        <f>INDEX('choix oral'!A:A,ROW())</f>
        <v>2</v>
      </c>
      <c r="L19" s="8">
        <f t="shared" si="0"/>
        <v>45785</v>
      </c>
      <c r="M19" s="9">
        <f t="shared" si="1"/>
        <v>0.46527777777777768</v>
      </c>
      <c r="N19" s="5" t="str">
        <f t="shared" si="2"/>
        <v>A04</v>
      </c>
      <c r="O19" s="9">
        <f t="shared" si="3"/>
        <v>0.45486111111111099</v>
      </c>
      <c r="P19" s="26" t="str" cm="1">
        <f t="array" ref="P19">INDEX('choix oral'!I:I,ROW())</f>
        <v>non</v>
      </c>
      <c r="Q19" s="27"/>
      <c r="R19" s="39">
        <v>2</v>
      </c>
      <c r="S19" s="39">
        <f t="shared" si="7"/>
        <v>10</v>
      </c>
      <c r="T19" s="39">
        <f t="shared" ref="T19:T36" si="8">IF(V19&gt;0,QUOTIENT(U18,V19),"")</f>
        <v>9</v>
      </c>
      <c r="U19" s="38">
        <f t="shared" ref="U19:U36" si="9">IF(V19&gt;0,U18-T19,"")</f>
        <v>154</v>
      </c>
      <c r="V19" s="38">
        <f t="shared" ref="V19:V36" si="10">V18-1</f>
        <v>17</v>
      </c>
      <c r="W19" s="39" t="s">
        <v>37</v>
      </c>
      <c r="X19" s="39" t="s">
        <v>36</v>
      </c>
      <c r="Y19" s="39">
        <v>1</v>
      </c>
    </row>
    <row r="20" spans="1:25" x14ac:dyDescent="0.25">
      <c r="A20" s="4">
        <f>IF('choix oral'!C20&lt;&gt;"",ROW()-1,"")</f>
        <v>19</v>
      </c>
      <c r="B20" s="5">
        <f>COUNTIF(K$1:K20,K20)</f>
        <v>10</v>
      </c>
      <c r="C20" s="5">
        <f>INDEX($R$17:Y$36,MATCH(K20,$R$17:$R$36),8)</f>
        <v>1</v>
      </c>
      <c r="D20" s="5" t="str">
        <f>INDEX($R$17:Y$36,MATCH(K20,$R$17:$R$36),7)</f>
        <v>A02</v>
      </c>
      <c r="E20" s="23" t="str" cm="1">
        <f t="array" ref="E20">INDEX('choix oral'!D:D,ROW())</f>
        <v>CLAUS</v>
      </c>
      <c r="F20" s="23" t="str" cm="1">
        <f t="array" ref="F20">INDEX('choix oral'!E:E,ROW())</f>
        <v>Madeline</v>
      </c>
      <c r="G20" s="24" cm="1">
        <f t="array" ref="G20">INDEX('choix oral'!F:F,ROW())</f>
        <v>36</v>
      </c>
      <c r="H20" s="25" t="str" cm="1">
        <f t="array" ref="H20">INDEX('choix oral'!G:G,ROW())</f>
        <v>Invention inutile : le parapluie pour chaussures</v>
      </c>
      <c r="I20" s="25" t="str" cm="1">
        <f t="array" ref="I20">INDEX('choix oral'!H:H,ROW())</f>
        <v>Anglais</v>
      </c>
      <c r="J20" s="25" t="str">
        <f t="shared" si="5"/>
        <v>Invention inutile : le parapluie pour chaussures (intro Anglais)</v>
      </c>
      <c r="K20" s="5">
        <f>INDEX('choix oral'!A:A,ROW())</f>
        <v>2</v>
      </c>
      <c r="L20" s="8">
        <f t="shared" si="0"/>
        <v>45785</v>
      </c>
      <c r="M20" s="9">
        <f t="shared" si="1"/>
        <v>0.47916666666666657</v>
      </c>
      <c r="N20" s="5" t="str">
        <f t="shared" si="2"/>
        <v>A04</v>
      </c>
      <c r="O20" s="9">
        <f t="shared" si="3"/>
        <v>0.46874999999999989</v>
      </c>
      <c r="P20" s="26" t="str" cm="1">
        <f t="array" ref="P20">INDEX('choix oral'!I:I,ROW())</f>
        <v>oui</v>
      </c>
      <c r="Q20" s="27"/>
      <c r="R20" s="39">
        <v>3</v>
      </c>
      <c r="S20" s="39">
        <f t="shared" si="7"/>
        <v>10</v>
      </c>
      <c r="T20" s="39">
        <f t="shared" si="8"/>
        <v>9</v>
      </c>
      <c r="U20" s="38">
        <f t="shared" si="9"/>
        <v>145</v>
      </c>
      <c r="V20" s="38">
        <f t="shared" si="10"/>
        <v>16</v>
      </c>
      <c r="W20" s="39" t="s">
        <v>38</v>
      </c>
      <c r="X20" s="39" t="s">
        <v>36</v>
      </c>
      <c r="Y20" s="39">
        <v>1</v>
      </c>
    </row>
    <row r="21" spans="1:25" x14ac:dyDescent="0.25">
      <c r="A21" s="4">
        <f>IF('choix oral'!C21&lt;&gt;"",ROW()-1,"")</f>
        <v>20</v>
      </c>
      <c r="B21" s="5">
        <f>COUNTIF(K$1:K21,K21)</f>
        <v>1</v>
      </c>
      <c r="C21" s="5">
        <f>INDEX($R$17:Y$36,MATCH(K21,$R$17:$R$36),8)</f>
        <v>1</v>
      </c>
      <c r="D21" s="5" t="str">
        <f>INDEX($R$17:Y$36,MATCH(K21,$R$17:$R$36),7)</f>
        <v>A02</v>
      </c>
      <c r="E21" s="23" t="str" cm="1">
        <f t="array" ref="E21">INDEX('choix oral'!D:D,ROW())</f>
        <v>CLETON</v>
      </c>
      <c r="F21" s="23" t="str" cm="1">
        <f t="array" ref="F21">INDEX('choix oral'!E:E,ROW())</f>
        <v>Kenzo</v>
      </c>
      <c r="G21" s="24" cm="1">
        <f t="array" ref="G21">INDEX('choix oral'!F:F,ROW())</f>
        <v>36</v>
      </c>
      <c r="H21" s="25" t="str" cm="1">
        <f t="array" ref="H21">INDEX('choix oral'!G:G,ROW())</f>
        <v>Que se passerait-il si le tigre à dents de sabre réapparaissait sur la terre aujourd'hui ?</v>
      </c>
      <c r="I21" s="25" t="str" cm="1">
        <f t="array" ref="I21">INDEX('choix oral'!H:H,ROW())</f>
        <v>Anglais</v>
      </c>
      <c r="J21" s="25" t="str">
        <f t="shared" si="5"/>
        <v>Que se passerait-il si le tigre à dents de sabre réapparaissait sur la terre aujourd'hui ? (intro Anglais)</v>
      </c>
      <c r="K21" s="5">
        <f>INDEX('choix oral'!A:A,ROW())</f>
        <v>3</v>
      </c>
      <c r="L21" s="8">
        <f t="shared" si="0"/>
        <v>45785</v>
      </c>
      <c r="M21" s="9">
        <f t="shared" si="1"/>
        <v>0.34375</v>
      </c>
      <c r="N21" s="5" t="str">
        <f t="shared" si="2"/>
        <v>A05</v>
      </c>
      <c r="O21" s="9">
        <f t="shared" si="3"/>
        <v>0.33333333333333331</v>
      </c>
      <c r="P21" s="26" t="str" cm="1">
        <f t="array" ref="P21">INDEX('choix oral'!I:I,ROW())</f>
        <v>oui</v>
      </c>
      <c r="Q21" s="27"/>
      <c r="R21" s="39">
        <v>4</v>
      </c>
      <c r="S21" s="39">
        <f t="shared" si="7"/>
        <v>10</v>
      </c>
      <c r="T21" s="39">
        <f t="shared" si="8"/>
        <v>9</v>
      </c>
      <c r="U21" s="38">
        <f t="shared" si="9"/>
        <v>136</v>
      </c>
      <c r="V21" s="38">
        <f t="shared" si="10"/>
        <v>15</v>
      </c>
      <c r="W21" s="39" t="s">
        <v>39</v>
      </c>
      <c r="X21" s="39" t="s">
        <v>36</v>
      </c>
      <c r="Y21" s="39">
        <v>1</v>
      </c>
    </row>
    <row r="22" spans="1:25" x14ac:dyDescent="0.25">
      <c r="A22" s="4">
        <f>IF('choix oral'!C22&lt;&gt;"",ROW()-1,"")</f>
        <v>21</v>
      </c>
      <c r="B22" s="5">
        <f>COUNTIF(K$1:K22,K22)</f>
        <v>2</v>
      </c>
      <c r="C22" s="5">
        <f>INDEX($R$17:Y$36,MATCH(K22,$R$17:$R$36),8)</f>
        <v>1</v>
      </c>
      <c r="D22" s="5" t="str">
        <f>INDEX($R$17:Y$36,MATCH(K22,$R$17:$R$36),7)</f>
        <v>A02</v>
      </c>
      <c r="E22" s="23" t="str" cm="1">
        <f t="array" ref="E22">INDEX('choix oral'!D:D,ROW())</f>
        <v>COIRIER</v>
      </c>
      <c r="F22" s="23" t="str" cm="1">
        <f t="array" ref="F22">INDEX('choix oral'!E:E,ROW())</f>
        <v>Léona</v>
      </c>
      <c r="G22" s="24" cm="1">
        <f t="array" ref="G22">INDEX('choix oral'!F:F,ROW())</f>
        <v>33</v>
      </c>
      <c r="H22" s="25" t="str" cm="1">
        <f t="array" ref="H22">INDEX('choix oral'!G:G,ROW())</f>
        <v>Développement de l’exploitation minière au Wakanda</v>
      </c>
      <c r="I22" s="25" t="str" cm="1">
        <f t="array" ref="I22">INDEX('choix oral'!H:H,ROW())</f>
        <v>Anglais</v>
      </c>
      <c r="J22" s="25" t="str">
        <f t="shared" si="5"/>
        <v>Développement de l’exploitation minière au Wakanda (intro Anglais)</v>
      </c>
      <c r="K22" s="5">
        <f>INDEX('choix oral'!A:A,ROW())</f>
        <v>3</v>
      </c>
      <c r="L22" s="8">
        <f t="shared" si="0"/>
        <v>45785</v>
      </c>
      <c r="M22" s="9">
        <f t="shared" si="1"/>
        <v>0.3576388888888889</v>
      </c>
      <c r="N22" s="5" t="str">
        <f t="shared" si="2"/>
        <v>A05</v>
      </c>
      <c r="O22" s="9">
        <f t="shared" si="3"/>
        <v>0.34722222222222221</v>
      </c>
      <c r="P22" s="26" t="str" cm="1">
        <f t="array" ref="P22">INDEX('choix oral'!I:I,ROW())</f>
        <v>non</v>
      </c>
      <c r="Q22" s="27"/>
      <c r="R22" s="39">
        <v>5</v>
      </c>
      <c r="S22" s="39">
        <f t="shared" si="7"/>
        <v>10</v>
      </c>
      <c r="T22" s="39">
        <f t="shared" si="8"/>
        <v>9</v>
      </c>
      <c r="U22" s="38">
        <f t="shared" si="9"/>
        <v>127</v>
      </c>
      <c r="V22" s="38">
        <f t="shared" si="10"/>
        <v>14</v>
      </c>
      <c r="W22" s="39" t="s">
        <v>40</v>
      </c>
      <c r="X22" s="39" t="s">
        <v>36</v>
      </c>
      <c r="Y22" s="39">
        <v>1</v>
      </c>
    </row>
    <row r="23" spans="1:25" x14ac:dyDescent="0.25">
      <c r="A23" s="4">
        <f>IF('choix oral'!C23&lt;&gt;"",ROW()-1,"")</f>
        <v>22</v>
      </c>
      <c r="B23" s="5">
        <f>COUNTIF(K$1:K23,K23)</f>
        <v>3</v>
      </c>
      <c r="C23" s="5">
        <f>INDEX($R$17:Y$36,MATCH(K23,$R$17:$R$36),8)</f>
        <v>1</v>
      </c>
      <c r="D23" s="5" t="str">
        <f>INDEX($R$17:Y$36,MATCH(K23,$R$17:$R$36),7)</f>
        <v>A02</v>
      </c>
      <c r="E23" s="23" t="str" cm="1">
        <f t="array" ref="E23">INDEX('choix oral'!D:D,ROW())</f>
        <v>COMAS</v>
      </c>
      <c r="F23" s="23" t="str" cm="1">
        <f t="array" ref="F23">INDEX('choix oral'!E:E,ROW())</f>
        <v>Mahe</v>
      </c>
      <c r="G23" s="24" cm="1">
        <f t="array" ref="G23">INDEX('choix oral'!F:F,ROW())</f>
        <v>34</v>
      </c>
      <c r="H23" s="25" t="str" cm="1">
        <f t="array" ref="H23">INDEX('choix oral'!G:G,ROW())</f>
        <v>Que se passerait-il si le tigre à dents de sabre réapparaissait sur la terre aujourd'hui ?</v>
      </c>
      <c r="I23" s="25" t="str" cm="1">
        <f t="array" ref="I23">INDEX('choix oral'!H:H,ROW())</f>
        <v>Anglais</v>
      </c>
      <c r="J23" s="25" t="str">
        <f t="shared" si="5"/>
        <v>Que se passerait-il si le tigre à dents de sabre réapparaissait sur la terre aujourd'hui ? (intro Anglais)</v>
      </c>
      <c r="K23" s="5">
        <f>INDEX('choix oral'!A:A,ROW())</f>
        <v>3</v>
      </c>
      <c r="L23" s="8">
        <f t="shared" si="0"/>
        <v>45785</v>
      </c>
      <c r="M23" s="9">
        <f t="shared" si="1"/>
        <v>0.37152777777777779</v>
      </c>
      <c r="N23" s="5" t="str">
        <f t="shared" si="2"/>
        <v>A05</v>
      </c>
      <c r="O23" s="9">
        <f t="shared" si="3"/>
        <v>0.3611111111111111</v>
      </c>
      <c r="P23" s="26" t="str" cm="1">
        <f t="array" ref="P23">INDEX('choix oral'!I:I,ROW())</f>
        <v>non</v>
      </c>
      <c r="Q23" s="27"/>
      <c r="R23" s="39">
        <v>6</v>
      </c>
      <c r="S23" s="39">
        <f t="shared" si="7"/>
        <v>10</v>
      </c>
      <c r="T23" s="39">
        <f t="shared" si="8"/>
        <v>9</v>
      </c>
      <c r="U23" s="38">
        <f t="shared" si="9"/>
        <v>118</v>
      </c>
      <c r="V23" s="38">
        <f t="shared" si="10"/>
        <v>13</v>
      </c>
      <c r="W23" s="39" t="s">
        <v>41</v>
      </c>
      <c r="X23" s="39" t="s">
        <v>42</v>
      </c>
      <c r="Y23" s="39">
        <v>1</v>
      </c>
    </row>
    <row r="24" spans="1:25" x14ac:dyDescent="0.25">
      <c r="A24" s="4">
        <f>IF('choix oral'!C24&lt;&gt;"",ROW()-1,"")</f>
        <v>23</v>
      </c>
      <c r="B24" s="5">
        <f>COUNTIF(K$1:K24,K24)</f>
        <v>4</v>
      </c>
      <c r="C24" s="5">
        <f>INDEX($R$17:Y$36,MATCH(K24,$R$17:$R$36),8)</f>
        <v>1</v>
      </c>
      <c r="D24" s="5" t="str">
        <f>INDEX($R$17:Y$36,MATCH(K24,$R$17:$R$36),7)</f>
        <v>A02</v>
      </c>
      <c r="E24" s="23" t="str" cm="1">
        <f t="array" ref="E24">INDEX('choix oral'!D:D,ROW())</f>
        <v>CORDEL</v>
      </c>
      <c r="F24" s="23" t="str" cm="1">
        <f t="array" ref="F24">INDEX('choix oral'!E:E,ROW())</f>
        <v>Lamine</v>
      </c>
      <c r="G24" s="24" cm="1">
        <f t="array" ref="G24">INDEX('choix oral'!F:F,ROW())</f>
        <v>32</v>
      </c>
      <c r="H24" s="25" t="str" cm="1">
        <f t="array" ref="H24">INDEX('choix oral'!G:G,ROW())</f>
        <v>Recherche et développement : recyclage des allumettes usagées</v>
      </c>
      <c r="I24" s="25" t="str" cm="1">
        <f t="array" ref="I24">INDEX('choix oral'!H:H,ROW())</f>
        <v>Anglais</v>
      </c>
      <c r="J24" s="25" t="str">
        <f t="shared" si="5"/>
        <v>Recherche et développement : recyclage des allumettes usagées (intro Anglais)</v>
      </c>
      <c r="K24" s="5">
        <f>INDEX('choix oral'!A:A,ROW())</f>
        <v>3</v>
      </c>
      <c r="L24" s="8">
        <f t="shared" si="0"/>
        <v>45785</v>
      </c>
      <c r="M24" s="9">
        <f t="shared" si="1"/>
        <v>0.38541666666666669</v>
      </c>
      <c r="N24" s="5" t="str">
        <f t="shared" si="2"/>
        <v>A05</v>
      </c>
      <c r="O24" s="9">
        <f t="shared" si="3"/>
        <v>0.375</v>
      </c>
      <c r="P24" s="26" t="str" cm="1">
        <f t="array" ref="P24">INDEX('choix oral'!I:I,ROW())</f>
        <v>oui</v>
      </c>
      <c r="Q24" s="27"/>
      <c r="R24" s="39">
        <v>7</v>
      </c>
      <c r="S24" s="39">
        <f t="shared" si="7"/>
        <v>10</v>
      </c>
      <c r="T24" s="39">
        <f t="shared" si="8"/>
        <v>9</v>
      </c>
      <c r="U24" s="38">
        <f t="shared" si="9"/>
        <v>109</v>
      </c>
      <c r="V24" s="38">
        <f t="shared" si="10"/>
        <v>12</v>
      </c>
      <c r="W24" s="39" t="s">
        <v>43</v>
      </c>
      <c r="X24" s="39" t="s">
        <v>42</v>
      </c>
      <c r="Y24" s="39">
        <v>1</v>
      </c>
    </row>
    <row r="25" spans="1:25" x14ac:dyDescent="0.25">
      <c r="A25" s="4">
        <f>IF('choix oral'!C25&lt;&gt;"",ROW()-1,"")</f>
        <v>24</v>
      </c>
      <c r="B25" s="5">
        <f>COUNTIF(K$1:K25,K25)</f>
        <v>5</v>
      </c>
      <c r="C25" s="5">
        <f>INDEX($R$17:Y$36,MATCH(K25,$R$17:$R$36),8)</f>
        <v>1</v>
      </c>
      <c r="D25" s="5" t="str">
        <f>INDEX($R$17:Y$36,MATCH(K25,$R$17:$R$36),7)</f>
        <v>A02</v>
      </c>
      <c r="E25" s="23" t="str" cm="1">
        <f t="array" ref="E25">INDEX('choix oral'!D:D,ROW())</f>
        <v>COX</v>
      </c>
      <c r="F25" s="23" t="str" cm="1">
        <f t="array" ref="F25">INDEX('choix oral'!E:E,ROW())</f>
        <v>Léni</v>
      </c>
      <c r="G25" s="24" cm="1">
        <f t="array" ref="G25">INDEX('choix oral'!F:F,ROW())</f>
        <v>31</v>
      </c>
      <c r="H25" s="25" t="str" cm="1">
        <f t="array" ref="H25">INDEX('choix oral'!G:G,ROW())</f>
        <v>Une théorie du complot : le petit-pois peut-il se cloner dans nos cerveaux ?</v>
      </c>
      <c r="I25" s="25" t="str" cm="1">
        <f t="array" ref="I25">INDEX('choix oral'!H:H,ROW())</f>
        <v>Anglais</v>
      </c>
      <c r="J25" s="25" t="str">
        <f t="shared" si="5"/>
        <v>Une théorie du complot : le petit-pois peut-il se cloner dans nos cerveaux ? (intro Anglais)</v>
      </c>
      <c r="K25" s="5">
        <f>INDEX('choix oral'!A:A,ROW())</f>
        <v>3</v>
      </c>
      <c r="L25" s="8">
        <f t="shared" si="0"/>
        <v>45785</v>
      </c>
      <c r="M25" s="9">
        <f t="shared" si="1"/>
        <v>0.39930555555555558</v>
      </c>
      <c r="N25" s="5" t="str">
        <f t="shared" si="2"/>
        <v>A05</v>
      </c>
      <c r="O25" s="9">
        <f t="shared" si="3"/>
        <v>0.3888888888888889</v>
      </c>
      <c r="P25" s="26" t="str" cm="1">
        <f t="array" ref="P25">INDEX('choix oral'!I:I,ROW())</f>
        <v>non</v>
      </c>
      <c r="Q25" s="27"/>
      <c r="R25" s="39">
        <v>8</v>
      </c>
      <c r="S25" s="39">
        <f t="shared" si="7"/>
        <v>10</v>
      </c>
      <c r="T25" s="39">
        <f t="shared" si="8"/>
        <v>9</v>
      </c>
      <c r="U25" s="38">
        <f t="shared" si="9"/>
        <v>100</v>
      </c>
      <c r="V25" s="38">
        <f t="shared" si="10"/>
        <v>11</v>
      </c>
      <c r="W25" s="39" t="s">
        <v>44</v>
      </c>
      <c r="X25" s="39" t="s">
        <v>42</v>
      </c>
      <c r="Y25" s="39">
        <v>1</v>
      </c>
    </row>
    <row r="26" spans="1:25" x14ac:dyDescent="0.25">
      <c r="A26" s="4">
        <f>IF('choix oral'!C26&lt;&gt;"",ROW()-1,"")</f>
        <v>25</v>
      </c>
      <c r="B26" s="5">
        <f>COUNTIF(K$1:K26,K26)</f>
        <v>6</v>
      </c>
      <c r="C26" s="5">
        <f>INDEX($R$17:Y$36,MATCH(K26,$R$17:$R$36),8)</f>
        <v>1</v>
      </c>
      <c r="D26" s="5" t="str">
        <f>INDEX($R$17:Y$36,MATCH(K26,$R$17:$R$36),7)</f>
        <v>A02</v>
      </c>
      <c r="E26" s="23" t="str" cm="1">
        <f t="array" ref="E26">INDEX('choix oral'!D:D,ROW())</f>
        <v>DECOUDU</v>
      </c>
      <c r="F26" s="23" t="str" cm="1">
        <f t="array" ref="F26">INDEX('choix oral'!E:E,ROW())</f>
        <v>Coline</v>
      </c>
      <c r="G26" s="24" cm="1">
        <f t="array" ref="G26">INDEX('choix oral'!F:F,ROW())</f>
        <v>35</v>
      </c>
      <c r="H26" s="25" t="str" cm="1">
        <f t="array" ref="H26">INDEX('choix oral'!G:G,ROW())</f>
        <v>Une théorie du complot : le petit-pois peut-il se cloner dans nos cerveaux ?</v>
      </c>
      <c r="I26" s="25" t="str" cm="1">
        <f t="array" ref="I26">INDEX('choix oral'!H:H,ROW())</f>
        <v>Anglais</v>
      </c>
      <c r="J26" s="25" t="str">
        <f t="shared" si="5"/>
        <v>Une théorie du complot : le petit-pois peut-il se cloner dans nos cerveaux ? (intro Anglais)</v>
      </c>
      <c r="K26" s="5">
        <f>INDEX('choix oral'!A:A,ROW())</f>
        <v>3</v>
      </c>
      <c r="L26" s="8">
        <f t="shared" si="0"/>
        <v>45785</v>
      </c>
      <c r="M26" s="9">
        <f t="shared" si="1"/>
        <v>0.42361111111111099</v>
      </c>
      <c r="N26" s="5" t="str">
        <f t="shared" si="2"/>
        <v>A05</v>
      </c>
      <c r="O26" s="9">
        <f t="shared" si="3"/>
        <v>0.41319444444444431</v>
      </c>
      <c r="P26" s="26" t="str" cm="1">
        <f t="array" ref="P26">INDEX('choix oral'!I:I,ROW())</f>
        <v>non</v>
      </c>
      <c r="Q26" s="27"/>
      <c r="R26" s="39">
        <v>9</v>
      </c>
      <c r="S26" s="39">
        <f t="shared" si="7"/>
        <v>9</v>
      </c>
      <c r="T26" s="39">
        <f t="shared" si="8"/>
        <v>10</v>
      </c>
      <c r="U26" s="38">
        <f t="shared" si="9"/>
        <v>90</v>
      </c>
      <c r="V26" s="38">
        <f t="shared" si="10"/>
        <v>10</v>
      </c>
      <c r="W26" s="39" t="s">
        <v>45</v>
      </c>
      <c r="X26" s="39" t="s">
        <v>42</v>
      </c>
      <c r="Y26" s="39">
        <v>1</v>
      </c>
    </row>
    <row r="27" spans="1:25" x14ac:dyDescent="0.25">
      <c r="A27" s="4">
        <f>IF('choix oral'!C27&lt;&gt;"",ROW()-1,"")</f>
        <v>26</v>
      </c>
      <c r="B27" s="5">
        <f>COUNTIF(K$1:K27,K27)</f>
        <v>7</v>
      </c>
      <c r="C27" s="5">
        <f>INDEX($R$17:Y$36,MATCH(K27,$R$17:$R$36),8)</f>
        <v>1</v>
      </c>
      <c r="D27" s="5" t="str">
        <f>INDEX($R$17:Y$36,MATCH(K27,$R$17:$R$36),7)</f>
        <v>A02</v>
      </c>
      <c r="E27" s="23" t="str" cm="1">
        <f t="array" ref="E27">INDEX('choix oral'!D:D,ROW())</f>
        <v>DELETRAZ</v>
      </c>
      <c r="F27" s="23" t="str" cm="1">
        <f t="array" ref="F27">INDEX('choix oral'!E:E,ROW())</f>
        <v>Louka</v>
      </c>
      <c r="G27" s="24" cm="1">
        <f t="array" ref="G27">INDEX('choix oral'!F:F,ROW())</f>
        <v>36</v>
      </c>
      <c r="H27" s="25" t="str" cm="1">
        <f t="array" ref="H27">INDEX('choix oral'!G:G,ROW())</f>
        <v>Approche photographique des vaisseaux extraterrestres déguisés en nuages lenticulaires.</v>
      </c>
      <c r="I27" s="25" t="str" cm="1">
        <f t="array" ref="I27">INDEX('choix oral'!H:H,ROW())</f>
        <v>Anglais</v>
      </c>
      <c r="J27" s="25" t="str">
        <f t="shared" si="5"/>
        <v>Approche photographique des vaisseaux extraterrestres déguisés en nuages lenticulaires. (intro Anglais)</v>
      </c>
      <c r="K27" s="5">
        <f>INDEX('choix oral'!A:A,ROW())</f>
        <v>3</v>
      </c>
      <c r="L27" s="8">
        <f t="shared" si="0"/>
        <v>45785</v>
      </c>
      <c r="M27" s="9">
        <f t="shared" si="1"/>
        <v>0.43749999999999989</v>
      </c>
      <c r="N27" s="5" t="str">
        <f t="shared" si="2"/>
        <v>A05</v>
      </c>
      <c r="O27" s="9">
        <f t="shared" si="3"/>
        <v>0.4270833333333332</v>
      </c>
      <c r="P27" s="26" t="str" cm="1">
        <f t="array" ref="P27">INDEX('choix oral'!I:I,ROW())</f>
        <v>oui</v>
      </c>
      <c r="Q27" s="27"/>
      <c r="R27" s="39">
        <v>10</v>
      </c>
      <c r="S27" s="39">
        <f t="shared" si="7"/>
        <v>9</v>
      </c>
      <c r="T27" s="39">
        <f t="shared" si="8"/>
        <v>10</v>
      </c>
      <c r="U27" s="38">
        <f t="shared" si="9"/>
        <v>80</v>
      </c>
      <c r="V27" s="38">
        <f t="shared" si="10"/>
        <v>9</v>
      </c>
      <c r="W27" s="39" t="s">
        <v>46</v>
      </c>
      <c r="X27" s="39" t="s">
        <v>47</v>
      </c>
      <c r="Y27" s="39">
        <v>2</v>
      </c>
    </row>
    <row r="28" spans="1:25" x14ac:dyDescent="0.25">
      <c r="A28" s="4">
        <f>IF('choix oral'!C28&lt;&gt;"",ROW()-1,"")</f>
        <v>27</v>
      </c>
      <c r="B28" s="5">
        <f>COUNTIF(K$1:K28,K28)</f>
        <v>8</v>
      </c>
      <c r="C28" s="5">
        <f>INDEX($R$17:Y$36,MATCH(K28,$R$17:$R$36),8)</f>
        <v>1</v>
      </c>
      <c r="D28" s="5" t="str">
        <f>INDEX($R$17:Y$36,MATCH(K28,$R$17:$R$36),7)</f>
        <v>A02</v>
      </c>
      <c r="E28" s="23" t="str" cm="1">
        <f t="array" ref="E28">INDEX('choix oral'!D:D,ROW())</f>
        <v>DESTIN</v>
      </c>
      <c r="F28" s="23" t="str" cm="1">
        <f t="array" ref="F28">INDEX('choix oral'!E:E,ROW())</f>
        <v>Nelly</v>
      </c>
      <c r="G28" s="24" cm="1">
        <f t="array" ref="G28">INDEX('choix oral'!F:F,ROW())</f>
        <v>37</v>
      </c>
      <c r="H28" s="25" t="str" cm="1">
        <f t="array" ref="H28">INDEX('choix oral'!G:G,ROW())</f>
        <v>Recherche et développement : recyclage des allumettes usagées</v>
      </c>
      <c r="I28" s="25" t="str" cm="1">
        <f t="array" ref="I28">INDEX('choix oral'!H:H,ROW())</f>
        <v>Anglais</v>
      </c>
      <c r="J28" s="25" t="str">
        <f t="shared" si="5"/>
        <v>Recherche et développement : recyclage des allumettes usagées (intro Anglais)</v>
      </c>
      <c r="K28" s="5">
        <f>INDEX('choix oral'!A:A,ROW())</f>
        <v>3</v>
      </c>
      <c r="L28" s="8">
        <f t="shared" si="0"/>
        <v>45785</v>
      </c>
      <c r="M28" s="9">
        <f t="shared" si="1"/>
        <v>0.45138888888888878</v>
      </c>
      <c r="N28" s="5" t="str">
        <f t="shared" si="2"/>
        <v>A05</v>
      </c>
      <c r="O28" s="9">
        <f t="shared" si="3"/>
        <v>0.4409722222222221</v>
      </c>
      <c r="P28" s="26" t="str" cm="1">
        <f t="array" ref="P28">INDEX('choix oral'!I:I,ROW())</f>
        <v>oui</v>
      </c>
      <c r="Q28" s="27"/>
      <c r="R28" s="39">
        <v>11</v>
      </c>
      <c r="S28" s="39">
        <f t="shared" si="7"/>
        <v>9</v>
      </c>
      <c r="T28" s="39">
        <f t="shared" si="8"/>
        <v>10</v>
      </c>
      <c r="U28" s="38">
        <f t="shared" si="9"/>
        <v>70</v>
      </c>
      <c r="V28" s="38">
        <f t="shared" si="10"/>
        <v>8</v>
      </c>
      <c r="W28" s="39" t="s">
        <v>48</v>
      </c>
      <c r="X28" s="39" t="s">
        <v>47</v>
      </c>
      <c r="Y28" s="39">
        <v>2</v>
      </c>
    </row>
    <row r="29" spans="1:25" x14ac:dyDescent="0.25">
      <c r="A29" s="4">
        <f>IF('choix oral'!C29&lt;&gt;"",ROW()-1,"")</f>
        <v>28</v>
      </c>
      <c r="B29" s="5">
        <f>COUNTIF(K$1:K29,K29)</f>
        <v>9</v>
      </c>
      <c r="C29" s="5">
        <f>INDEX($R$17:Y$36,MATCH(K29,$R$17:$R$36),8)</f>
        <v>1</v>
      </c>
      <c r="D29" s="5" t="str">
        <f>INDEX($R$17:Y$36,MATCH(K29,$R$17:$R$36),7)</f>
        <v>A02</v>
      </c>
      <c r="E29" s="23" t="str" cm="1">
        <f t="array" ref="E29">INDEX('choix oral'!D:D,ROW())</f>
        <v>DEVISMES</v>
      </c>
      <c r="F29" s="23" t="str" cm="1">
        <f t="array" ref="F29">INDEX('choix oral'!E:E,ROW())</f>
        <v>Sara</v>
      </c>
      <c r="G29" s="24" cm="1">
        <f t="array" ref="G29">INDEX('choix oral'!F:F,ROW())</f>
        <v>34</v>
      </c>
      <c r="H29" s="25" t="str" cm="1">
        <f t="array" ref="H29">INDEX('choix oral'!G:G,ROW())</f>
        <v>Que se passerait-il si le tigre à dents de sabre réapparaissait sur la terre aujourd'hui ?</v>
      </c>
      <c r="I29" s="25" t="str" cm="1">
        <f t="array" ref="I29">INDEX('choix oral'!H:H,ROW())</f>
        <v>Anglais</v>
      </c>
      <c r="J29" s="25" t="str">
        <f t="shared" si="5"/>
        <v>Que se passerait-il si le tigre à dents de sabre réapparaissait sur la terre aujourd'hui ? (intro Anglais)</v>
      </c>
      <c r="K29" s="5">
        <f>INDEX('choix oral'!A:A,ROW())</f>
        <v>3</v>
      </c>
      <c r="L29" s="8">
        <f t="shared" si="0"/>
        <v>45785</v>
      </c>
      <c r="M29" s="9">
        <f t="shared" si="1"/>
        <v>0.46527777777777768</v>
      </c>
      <c r="N29" s="5" t="str">
        <f t="shared" si="2"/>
        <v>A05</v>
      </c>
      <c r="O29" s="9">
        <f t="shared" si="3"/>
        <v>0.45486111111111099</v>
      </c>
      <c r="P29" s="26" t="str" cm="1">
        <f t="array" ref="P29">INDEX('choix oral'!I:I,ROW())</f>
        <v>oui</v>
      </c>
      <c r="Q29" s="27"/>
      <c r="R29" s="39">
        <v>12</v>
      </c>
      <c r="S29" s="39">
        <f t="shared" si="7"/>
        <v>9</v>
      </c>
      <c r="T29" s="39">
        <f t="shared" si="8"/>
        <v>10</v>
      </c>
      <c r="U29" s="38">
        <f t="shared" si="9"/>
        <v>60</v>
      </c>
      <c r="V29" s="38">
        <f t="shared" si="10"/>
        <v>7</v>
      </c>
      <c r="W29" s="39" t="s">
        <v>49</v>
      </c>
      <c r="X29" s="39" t="s">
        <v>47</v>
      </c>
      <c r="Y29" s="39">
        <v>2</v>
      </c>
    </row>
    <row r="30" spans="1:25" x14ac:dyDescent="0.25">
      <c r="A30" s="4">
        <f>IF('choix oral'!C30&lt;&gt;"",ROW()-1,"")</f>
        <v>29</v>
      </c>
      <c r="B30" s="5">
        <f>COUNTIF(K$1:K30,K30)</f>
        <v>10</v>
      </c>
      <c r="C30" s="5">
        <f>INDEX($R$17:Y$36,MATCH(K30,$R$17:$R$36),8)</f>
        <v>1</v>
      </c>
      <c r="D30" s="5" t="str">
        <f>INDEX($R$17:Y$36,MATCH(K30,$R$17:$R$36),7)</f>
        <v>A02</v>
      </c>
      <c r="E30" s="23" t="str" cm="1">
        <f t="array" ref="E30">INDEX('choix oral'!D:D,ROW())</f>
        <v>DOMANGE</v>
      </c>
      <c r="F30" s="23" t="str" cm="1">
        <f t="array" ref="F30">INDEX('choix oral'!E:E,ROW())</f>
        <v>Cyprien</v>
      </c>
      <c r="G30" s="24" cm="1">
        <f t="array" ref="G30">INDEX('choix oral'!F:F,ROW())</f>
        <v>35</v>
      </c>
      <c r="H30" s="25" t="str" cm="1">
        <f t="array" ref="H30">INDEX('choix oral'!G:G,ROW())</f>
        <v>Une théorie du complot : le petit-pois peut-il se cloner dans nos cerveaux ?</v>
      </c>
      <c r="I30" s="25" t="str" cm="1">
        <f t="array" ref="I30">INDEX('choix oral'!H:H,ROW())</f>
        <v>Anglais</v>
      </c>
      <c r="J30" s="25" t="str">
        <f t="shared" si="5"/>
        <v>Une théorie du complot : le petit-pois peut-il se cloner dans nos cerveaux ? (intro Anglais)</v>
      </c>
      <c r="K30" s="5">
        <f>INDEX('choix oral'!A:A,ROW())</f>
        <v>3</v>
      </c>
      <c r="L30" s="8">
        <f t="shared" si="0"/>
        <v>45785</v>
      </c>
      <c r="M30" s="9">
        <f t="shared" si="1"/>
        <v>0.47916666666666657</v>
      </c>
      <c r="N30" s="5" t="str">
        <f t="shared" si="2"/>
        <v>A05</v>
      </c>
      <c r="O30" s="9">
        <f t="shared" si="3"/>
        <v>0.46874999999999989</v>
      </c>
      <c r="P30" s="26" t="str" cm="1">
        <f t="array" ref="P30">INDEX('choix oral'!I:I,ROW())</f>
        <v>non</v>
      </c>
      <c r="Q30" s="27"/>
      <c r="R30" s="39">
        <v>13</v>
      </c>
      <c r="S30" s="39">
        <f t="shared" si="7"/>
        <v>9</v>
      </c>
      <c r="T30" s="39">
        <f t="shared" si="8"/>
        <v>10</v>
      </c>
      <c r="U30" s="38">
        <f t="shared" si="9"/>
        <v>50</v>
      </c>
      <c r="V30" s="38">
        <f t="shared" si="10"/>
        <v>6</v>
      </c>
      <c r="W30" s="39" t="s">
        <v>50</v>
      </c>
      <c r="X30" s="39" t="s">
        <v>47</v>
      </c>
      <c r="Y30" s="39">
        <v>2</v>
      </c>
    </row>
    <row r="31" spans="1:25" x14ac:dyDescent="0.25">
      <c r="A31" s="4">
        <f>IF('choix oral'!C31&lt;&gt;"",ROW()-1,"")</f>
        <v>30</v>
      </c>
      <c r="B31" s="5">
        <f>COUNTIF(K$1:K31,K31)</f>
        <v>1</v>
      </c>
      <c r="C31" s="5">
        <f>INDEX($R$17:Y$36,MATCH(K31,$R$17:$R$36),8)</f>
        <v>1</v>
      </c>
      <c r="D31" s="5" t="str">
        <f>INDEX($R$17:Y$36,MATCH(K31,$R$17:$R$36),7)</f>
        <v>A02</v>
      </c>
      <c r="E31" s="23" t="str" cm="1">
        <f t="array" ref="E31">INDEX('choix oral'!D:D,ROW())</f>
        <v>DUARTE</v>
      </c>
      <c r="F31" s="23" t="str" cm="1">
        <f t="array" ref="F31">INDEX('choix oral'!E:E,ROW())</f>
        <v>Loona</v>
      </c>
      <c r="G31" s="24" cm="1">
        <f t="array" ref="G31">INDEX('choix oral'!F:F,ROW())</f>
        <v>37</v>
      </c>
      <c r="H31" s="25" t="str" cm="1">
        <f t="array" ref="H31">INDEX('choix oral'!G:G,ROW())</f>
        <v>Que se passerait-il si le tigre à dents de sabre réapparaissait sur la terre aujourd'hui ?</v>
      </c>
      <c r="I31" s="25" t="str" cm="1">
        <f t="array" ref="I31">INDEX('choix oral'!H:H,ROW())</f>
        <v>Anglais</v>
      </c>
      <c r="J31" s="25" t="str">
        <f t="shared" si="5"/>
        <v>Que se passerait-il si le tigre à dents de sabre réapparaissait sur la terre aujourd'hui ? (intro Anglais)</v>
      </c>
      <c r="K31" s="5">
        <f>INDEX('choix oral'!A:A,ROW())</f>
        <v>4</v>
      </c>
      <c r="L31" s="8">
        <f t="shared" si="0"/>
        <v>45785</v>
      </c>
      <c r="M31" s="9">
        <f t="shared" si="1"/>
        <v>0.34375</v>
      </c>
      <c r="N31" s="5" t="str">
        <f t="shared" si="2"/>
        <v>A06</v>
      </c>
      <c r="O31" s="9">
        <f t="shared" si="3"/>
        <v>0.33333333333333331</v>
      </c>
      <c r="P31" s="26" t="str" cm="1">
        <f t="array" ref="P31">INDEX('choix oral'!I:I,ROW())</f>
        <v>non</v>
      </c>
      <c r="Q31" s="27"/>
      <c r="R31" s="39">
        <v>14</v>
      </c>
      <c r="S31" s="39">
        <f t="shared" si="7"/>
        <v>9</v>
      </c>
      <c r="T31" s="39">
        <f t="shared" si="8"/>
        <v>10</v>
      </c>
      <c r="U31" s="38">
        <f t="shared" si="9"/>
        <v>40</v>
      </c>
      <c r="V31" s="38">
        <f t="shared" si="10"/>
        <v>5</v>
      </c>
      <c r="W31" s="39" t="s">
        <v>51</v>
      </c>
      <c r="X31" s="39" t="s">
        <v>52</v>
      </c>
      <c r="Y31" s="39">
        <v>2</v>
      </c>
    </row>
    <row r="32" spans="1:25" x14ac:dyDescent="0.25">
      <c r="A32" s="4">
        <f>IF('choix oral'!C32&lt;&gt;"",ROW()-1,"")</f>
        <v>31</v>
      </c>
      <c r="B32" s="5">
        <f>COUNTIF(K$1:K32,K32)</f>
        <v>2</v>
      </c>
      <c r="C32" s="5">
        <f>INDEX($R$17:Y$36,MATCH(K32,$R$17:$R$36),8)</f>
        <v>1</v>
      </c>
      <c r="D32" s="5" t="str">
        <f>INDEX($R$17:Y$36,MATCH(K32,$R$17:$R$36),7)</f>
        <v>A02</v>
      </c>
      <c r="E32" s="23" t="str" cm="1">
        <f t="array" ref="E32">INDEX('choix oral'!D:D,ROW())</f>
        <v>DUMINY</v>
      </c>
      <c r="F32" s="23" t="str" cm="1">
        <f t="array" ref="F32">INDEX('choix oral'!E:E,ROW())</f>
        <v>Gaëlle</v>
      </c>
      <c r="G32" s="24" cm="1">
        <f t="array" ref="G32">INDEX('choix oral'!F:F,ROW())</f>
        <v>34</v>
      </c>
      <c r="H32" s="25" t="str" cm="1">
        <f t="array" ref="H32">INDEX('choix oral'!G:G,ROW())</f>
        <v>Recherche et développement : recyclage des allumettes usagées</v>
      </c>
      <c r="I32" s="25" t="str" cm="1">
        <f t="array" ref="I32">INDEX('choix oral'!H:H,ROW())</f>
        <v>Anglais</v>
      </c>
      <c r="J32" s="25" t="str">
        <f t="shared" si="5"/>
        <v>Recherche et développement : recyclage des allumettes usagées (intro Anglais)</v>
      </c>
      <c r="K32" s="5">
        <f>INDEX('choix oral'!A:A,ROW())</f>
        <v>4</v>
      </c>
      <c r="L32" s="8">
        <f t="shared" si="0"/>
        <v>45785</v>
      </c>
      <c r="M32" s="9">
        <f t="shared" si="1"/>
        <v>0.3576388888888889</v>
      </c>
      <c r="N32" s="5" t="str">
        <f t="shared" si="2"/>
        <v>A06</v>
      </c>
      <c r="O32" s="9">
        <f t="shared" si="3"/>
        <v>0.34722222222222221</v>
      </c>
      <c r="P32" s="26" t="str" cm="1">
        <f t="array" ref="P32">INDEX('choix oral'!I:I,ROW())</f>
        <v>non</v>
      </c>
      <c r="Q32" s="27"/>
      <c r="R32" s="39">
        <v>15</v>
      </c>
      <c r="S32" s="39">
        <f t="shared" si="7"/>
        <v>9</v>
      </c>
      <c r="T32" s="39">
        <f t="shared" si="8"/>
        <v>10</v>
      </c>
      <c r="U32" s="38">
        <f t="shared" si="9"/>
        <v>30</v>
      </c>
      <c r="V32" s="38">
        <f t="shared" si="10"/>
        <v>4</v>
      </c>
      <c r="W32" s="39" t="s">
        <v>53</v>
      </c>
      <c r="X32" s="39" t="s">
        <v>52</v>
      </c>
      <c r="Y32" s="39">
        <v>2</v>
      </c>
    </row>
    <row r="33" spans="1:25" x14ac:dyDescent="0.25">
      <c r="A33" s="4">
        <f>IF('choix oral'!C33&lt;&gt;"",ROW()-1,"")</f>
        <v>32</v>
      </c>
      <c r="B33" s="5">
        <f>COUNTIF(K$1:K33,K33)</f>
        <v>3</v>
      </c>
      <c r="C33" s="5">
        <f>INDEX($R$17:Y$36,MATCH(K33,$R$17:$R$36),8)</f>
        <v>1</v>
      </c>
      <c r="D33" s="5" t="str">
        <f>INDEX($R$17:Y$36,MATCH(K33,$R$17:$R$36),7)</f>
        <v>A02</v>
      </c>
      <c r="E33" s="23" t="str" cm="1">
        <f t="array" ref="E33">INDEX('choix oral'!D:D,ROW())</f>
        <v>DUPERRET</v>
      </c>
      <c r="F33" s="23" t="str" cm="1">
        <f t="array" ref="F33">INDEX('choix oral'!E:E,ROW())</f>
        <v>Estéban</v>
      </c>
      <c r="G33" s="24" cm="1">
        <f t="array" ref="G33">INDEX('choix oral'!F:F,ROW())</f>
        <v>32</v>
      </c>
      <c r="H33" s="25" t="str" cm="1">
        <f t="array" ref="H33">INDEX('choix oral'!G:G,ROW())</f>
        <v>Que se passerait-il si le tigre à dents de sabre réapparaissait sur la terre aujourd'hui ?</v>
      </c>
      <c r="I33" s="25" t="str" cm="1">
        <f t="array" ref="I33">INDEX('choix oral'!H:H,ROW())</f>
        <v>Anglais</v>
      </c>
      <c r="J33" s="25" t="str">
        <f t="shared" si="5"/>
        <v>Que se passerait-il si le tigre à dents de sabre réapparaissait sur la terre aujourd'hui ? (intro Anglais)</v>
      </c>
      <c r="K33" s="5">
        <f>INDEX('choix oral'!A:A,ROW())</f>
        <v>4</v>
      </c>
      <c r="L33" s="8">
        <f t="shared" si="0"/>
        <v>45785</v>
      </c>
      <c r="M33" s="9">
        <f t="shared" si="1"/>
        <v>0.37152777777777779</v>
      </c>
      <c r="N33" s="5" t="str">
        <f t="shared" si="2"/>
        <v>A06</v>
      </c>
      <c r="O33" s="9">
        <f t="shared" si="3"/>
        <v>0.3611111111111111</v>
      </c>
      <c r="P33" s="26" t="str" cm="1">
        <f t="array" ref="P33">INDEX('choix oral'!I:I,ROW())</f>
        <v>non</v>
      </c>
      <c r="Q33" s="27"/>
      <c r="R33" s="39">
        <v>16</v>
      </c>
      <c r="S33" s="39">
        <f t="shared" si="7"/>
        <v>10</v>
      </c>
      <c r="T33" s="39">
        <f t="shared" si="8"/>
        <v>10</v>
      </c>
      <c r="U33" s="38">
        <f t="shared" si="9"/>
        <v>20</v>
      </c>
      <c r="V33" s="38">
        <f t="shared" si="10"/>
        <v>3</v>
      </c>
      <c r="W33" s="39" t="s">
        <v>54</v>
      </c>
      <c r="X33" s="39" t="s">
        <v>52</v>
      </c>
      <c r="Y33" s="39">
        <v>2</v>
      </c>
    </row>
    <row r="34" spans="1:25" x14ac:dyDescent="0.25">
      <c r="A34" s="4">
        <f>IF('choix oral'!C34&lt;&gt;"",ROW()-1,"")</f>
        <v>33</v>
      </c>
      <c r="B34" s="5">
        <f>COUNTIF(K$1:K34,K34)</f>
        <v>4</v>
      </c>
      <c r="C34" s="5">
        <f>INDEX($R$17:Y$36,MATCH(K34,$R$17:$R$36),8)</f>
        <v>1</v>
      </c>
      <c r="D34" s="5" t="str">
        <f>INDEX($R$17:Y$36,MATCH(K34,$R$17:$R$36),7)</f>
        <v>A02</v>
      </c>
      <c r="E34" s="23" t="str" cm="1">
        <f t="array" ref="E34">INDEX('choix oral'!D:D,ROW())</f>
        <v>ETCHEBERRY</v>
      </c>
      <c r="F34" s="23" t="str" cm="1">
        <f t="array" ref="F34">INDEX('choix oral'!E:E,ROW())</f>
        <v>Eslem</v>
      </c>
      <c r="G34" s="24" cm="1">
        <f t="array" ref="G34">INDEX('choix oral'!F:F,ROW())</f>
        <v>34</v>
      </c>
      <c r="H34" s="25" t="str" cm="1">
        <f t="array" ref="H34">INDEX('choix oral'!G:G,ROW())</f>
        <v>Que se passerait-il si le tigre à dents de sabre réapparaissait sur la terre aujourd'hui ?</v>
      </c>
      <c r="I34" s="25" t="str" cm="1">
        <f t="array" ref="I34">INDEX('choix oral'!H:H,ROW())</f>
        <v>Anglais</v>
      </c>
      <c r="J34" s="25" t="str">
        <f t="shared" si="5"/>
        <v>Que se passerait-il si le tigre à dents de sabre réapparaissait sur la terre aujourd'hui ? (intro Anglais)</v>
      </c>
      <c r="K34" s="5">
        <f>INDEX('choix oral'!A:A,ROW())</f>
        <v>4</v>
      </c>
      <c r="L34" s="8">
        <f t="shared" ref="L34:L65" si="11">IF(LEN(E34)&gt;1,$R$2,"")</f>
        <v>45785</v>
      </c>
      <c r="M34" s="9">
        <f t="shared" ref="M34:M65" si="12">INDEX($T$2:$T$30,ROW()-MATCH(K34,$K:$K,0)+1,1)</f>
        <v>0.38541666666666669</v>
      </c>
      <c r="N34" s="5" t="str">
        <f t="shared" ref="N34:N65" si="13">INDEX($R$17:$W$36,MATCH(K34,$R$17:$R$36),6)</f>
        <v>A06</v>
      </c>
      <c r="O34" s="9">
        <f t="shared" ref="O34:O65" si="14">M34-$R$8</f>
        <v>0.375</v>
      </c>
      <c r="P34" s="26" t="str" cm="1">
        <f t="array" ref="P34">INDEX('choix oral'!I:I,ROW())</f>
        <v>non</v>
      </c>
      <c r="Q34" s="27"/>
      <c r="R34" s="39">
        <v>17</v>
      </c>
      <c r="S34" s="39">
        <f t="shared" si="7"/>
        <v>10</v>
      </c>
      <c r="T34" s="39">
        <f t="shared" si="8"/>
        <v>10</v>
      </c>
      <c r="U34" s="38">
        <f t="shared" si="9"/>
        <v>10</v>
      </c>
      <c r="V34" s="38">
        <f t="shared" si="10"/>
        <v>2</v>
      </c>
      <c r="W34" s="39" t="s">
        <v>55</v>
      </c>
      <c r="X34" s="39" t="s">
        <v>52</v>
      </c>
      <c r="Y34" s="39">
        <v>2</v>
      </c>
    </row>
    <row r="35" spans="1:25" x14ac:dyDescent="0.25">
      <c r="A35" s="4">
        <f>IF('choix oral'!C35&lt;&gt;"",ROW()-1,"")</f>
        <v>34</v>
      </c>
      <c r="B35" s="5">
        <f>COUNTIF(K$1:K35,K35)</f>
        <v>5</v>
      </c>
      <c r="C35" s="5">
        <f>INDEX($R$17:Y$36,MATCH(K35,$R$17:$R$36),8)</f>
        <v>1</v>
      </c>
      <c r="D35" s="5" t="str">
        <f>INDEX($R$17:Y$36,MATCH(K35,$R$17:$R$36),7)</f>
        <v>A02</v>
      </c>
      <c r="E35" s="23" t="str" cm="1">
        <f t="array" ref="E35">INDEX('choix oral'!D:D,ROW())</f>
        <v>GALOIS</v>
      </c>
      <c r="F35" s="23" t="str" cm="1">
        <f t="array" ref="F35">INDEX('choix oral'!E:E,ROW())</f>
        <v>Lenny</v>
      </c>
      <c r="G35" s="24" cm="1">
        <f t="array" ref="G35">INDEX('choix oral'!F:F,ROW())</f>
        <v>37</v>
      </c>
      <c r="H35" s="25" t="str" cm="1">
        <f t="array" ref="H35">INDEX('choix oral'!G:G,ROW())</f>
        <v>Recherche et développement : recyclage des allumettes usagées</v>
      </c>
      <c r="I35" s="25" t="str" cm="1">
        <f t="array" ref="I35">INDEX('choix oral'!H:H,ROW())</f>
        <v>Anglais</v>
      </c>
      <c r="J35" s="25" t="str">
        <f t="shared" si="5"/>
        <v>Recherche et développement : recyclage des allumettes usagées (intro Anglais)</v>
      </c>
      <c r="K35" s="5">
        <f>INDEX('choix oral'!A:A,ROW())</f>
        <v>4</v>
      </c>
      <c r="L35" s="8">
        <f t="shared" si="11"/>
        <v>45785</v>
      </c>
      <c r="M35" s="9">
        <f t="shared" si="12"/>
        <v>0.39930555555555558</v>
      </c>
      <c r="N35" s="5" t="str">
        <f t="shared" si="13"/>
        <v>A06</v>
      </c>
      <c r="O35" s="9">
        <f t="shared" si="14"/>
        <v>0.3888888888888889</v>
      </c>
      <c r="P35" s="26" t="str" cm="1">
        <f t="array" ref="P35">INDEX('choix oral'!I:I,ROW())</f>
        <v>oui</v>
      </c>
      <c r="Q35" s="27"/>
      <c r="R35" s="39">
        <v>18</v>
      </c>
      <c r="S35" s="39">
        <f t="shared" si="7"/>
        <v>10</v>
      </c>
      <c r="T35" s="39">
        <f t="shared" si="8"/>
        <v>10</v>
      </c>
      <c r="U35" s="38">
        <f t="shared" si="9"/>
        <v>0</v>
      </c>
      <c r="V35" s="38">
        <f t="shared" si="10"/>
        <v>1</v>
      </c>
      <c r="W35" s="39" t="s">
        <v>56</v>
      </c>
      <c r="X35" s="39" t="s">
        <v>52</v>
      </c>
      <c r="Y35" s="39">
        <v>2</v>
      </c>
    </row>
    <row r="36" spans="1:25" x14ac:dyDescent="0.25">
      <c r="A36" s="4">
        <f>IF('choix oral'!C36&lt;&gt;"",ROW()-1,"")</f>
        <v>35</v>
      </c>
      <c r="B36" s="5">
        <f>COUNTIF(K$1:K36,K36)</f>
        <v>6</v>
      </c>
      <c r="C36" s="5">
        <f>INDEX($R$17:Y$36,MATCH(K36,$R$17:$R$36),8)</f>
        <v>1</v>
      </c>
      <c r="D36" s="5" t="str">
        <f>INDEX($R$17:Y$36,MATCH(K36,$R$17:$R$36),7)</f>
        <v>A02</v>
      </c>
      <c r="E36" s="23" t="str" cm="1">
        <f t="array" ref="E36">INDEX('choix oral'!D:D,ROW())</f>
        <v>GASCON</v>
      </c>
      <c r="F36" s="23" t="str" cm="1">
        <f t="array" ref="F36">INDEX('choix oral'!E:E,ROW())</f>
        <v>Emilien</v>
      </c>
      <c r="G36" s="24" cm="1">
        <f t="array" ref="G36">INDEX('choix oral'!F:F,ROW())</f>
        <v>34</v>
      </c>
      <c r="H36" s="25" t="str" cm="1">
        <f t="array" ref="H36">INDEX('choix oral'!G:G,ROW())</f>
        <v>Une théorie du complot : le petit-pois peut-il se cloner dans nos cerveaux ?</v>
      </c>
      <c r="I36" s="25" t="str" cm="1">
        <f t="array" ref="I36">INDEX('choix oral'!H:H,ROW())</f>
        <v>Anglais</v>
      </c>
      <c r="J36" s="25" t="str">
        <f t="shared" si="5"/>
        <v>Une théorie du complot : le petit-pois peut-il se cloner dans nos cerveaux ? (intro Anglais)</v>
      </c>
      <c r="K36" s="5">
        <f>INDEX('choix oral'!A:A,ROW())</f>
        <v>4</v>
      </c>
      <c r="L36" s="8">
        <f t="shared" si="11"/>
        <v>45785</v>
      </c>
      <c r="M36" s="9">
        <f t="shared" si="12"/>
        <v>0.42361111111111099</v>
      </c>
      <c r="N36" s="5" t="str">
        <f t="shared" si="13"/>
        <v>A06</v>
      </c>
      <c r="O36" s="9">
        <f t="shared" si="14"/>
        <v>0.41319444444444431</v>
      </c>
      <c r="P36" s="26" t="str" cm="1">
        <f t="array" ref="P36">INDEX('choix oral'!I:I,ROW())</f>
        <v>non</v>
      </c>
      <c r="Q36" s="27"/>
      <c r="R36" s="39">
        <v>19</v>
      </c>
      <c r="S36" s="39">
        <f t="shared" si="7"/>
        <v>0</v>
      </c>
      <c r="T36" s="39" t="str">
        <f t="shared" si="8"/>
        <v/>
      </c>
      <c r="U36" s="38" t="str">
        <f t="shared" si="9"/>
        <v/>
      </c>
      <c r="V36" s="38">
        <f t="shared" si="10"/>
        <v>0</v>
      </c>
      <c r="W36" s="39"/>
      <c r="X36" s="39"/>
      <c r="Y36" s="39"/>
    </row>
    <row r="37" spans="1:25" x14ac:dyDescent="0.25">
      <c r="A37" s="4">
        <f>IF('choix oral'!C37&lt;&gt;"",ROW()-1,"")</f>
        <v>36</v>
      </c>
      <c r="B37" s="5">
        <f>COUNTIF(K$1:K37,K37)</f>
        <v>7</v>
      </c>
      <c r="C37" s="5">
        <f>INDEX($R$17:Y$36,MATCH(K37,$R$17:$R$36),8)</f>
        <v>1</v>
      </c>
      <c r="D37" s="5" t="str">
        <f>INDEX($R$17:Y$36,MATCH(K37,$R$17:$R$36),7)</f>
        <v>A02</v>
      </c>
      <c r="E37" s="23" t="str" cm="1">
        <f t="array" ref="E37">INDEX('choix oral'!D:D,ROW())</f>
        <v>GIORDAN</v>
      </c>
      <c r="F37" s="23" t="str" cm="1">
        <f t="array" ref="F37">INDEX('choix oral'!E:E,ROW())</f>
        <v>Jana</v>
      </c>
      <c r="G37" s="24" cm="1">
        <f t="array" ref="G37">INDEX('choix oral'!F:F,ROW())</f>
        <v>37</v>
      </c>
      <c r="H37" s="25" t="str" cm="1">
        <f t="array" ref="H37">INDEX('choix oral'!G:G,ROW())</f>
        <v>Recherche et développement : recyclage des allumettes usagées</v>
      </c>
      <c r="I37" s="25" t="str" cm="1">
        <f t="array" ref="I37">INDEX('choix oral'!H:H,ROW())</f>
        <v>Anglais</v>
      </c>
      <c r="J37" s="25" t="str">
        <f t="shared" si="5"/>
        <v>Recherche et développement : recyclage des allumettes usagées (intro Anglais)</v>
      </c>
      <c r="K37" s="5">
        <f>INDEX('choix oral'!A:A,ROW())</f>
        <v>4</v>
      </c>
      <c r="L37" s="8">
        <f t="shared" si="11"/>
        <v>45785</v>
      </c>
      <c r="M37" s="9">
        <f t="shared" si="12"/>
        <v>0.43749999999999989</v>
      </c>
      <c r="N37" s="5" t="str">
        <f t="shared" si="13"/>
        <v>A06</v>
      </c>
      <c r="O37" s="9">
        <f t="shared" si="14"/>
        <v>0.4270833333333332</v>
      </c>
      <c r="P37" s="26" t="str" cm="1">
        <f t="array" ref="P37">INDEX('choix oral'!I:I,ROW())</f>
        <v>non</v>
      </c>
    </row>
    <row r="38" spans="1:25" x14ac:dyDescent="0.25">
      <c r="A38" s="4">
        <f>IF('choix oral'!C38&lt;&gt;"",ROW()-1,"")</f>
        <v>37</v>
      </c>
      <c r="B38" s="5">
        <f>COUNTIF(K$1:K38,K38)</f>
        <v>8</v>
      </c>
      <c r="C38" s="5">
        <f>INDEX($R$17:Y$36,MATCH(K38,$R$17:$R$36),8)</f>
        <v>1</v>
      </c>
      <c r="D38" s="5" t="str">
        <f>INDEX($R$17:Y$36,MATCH(K38,$R$17:$R$36),7)</f>
        <v>A02</v>
      </c>
      <c r="E38" s="23" t="str" cm="1">
        <f t="array" ref="E38">INDEX('choix oral'!D:D,ROW())</f>
        <v>GOUSSET</v>
      </c>
      <c r="F38" s="23" t="str" cm="1">
        <f t="array" ref="F38">INDEX('choix oral'!E:E,ROW())</f>
        <v>Mehmet</v>
      </c>
      <c r="G38" s="24" cm="1">
        <f t="array" ref="G38">INDEX('choix oral'!F:F,ROW())</f>
        <v>33</v>
      </c>
      <c r="H38" s="25" t="str" cm="1">
        <f t="array" ref="H38">INDEX('choix oral'!G:G,ROW())</f>
        <v>Recherche et développement : recyclage des allumettes usagées</v>
      </c>
      <c r="I38" s="25" t="str" cm="1">
        <f t="array" ref="I38">INDEX('choix oral'!H:H,ROW())</f>
        <v>Anglais</v>
      </c>
      <c r="J38" s="25" t="str">
        <f t="shared" si="5"/>
        <v>Recherche et développement : recyclage des allumettes usagées (intro Anglais)</v>
      </c>
      <c r="K38" s="5">
        <f>INDEX('choix oral'!A:A,ROW())</f>
        <v>4</v>
      </c>
      <c r="L38" s="8">
        <f t="shared" si="11"/>
        <v>45785</v>
      </c>
      <c r="M38" s="9">
        <f t="shared" si="12"/>
        <v>0.45138888888888878</v>
      </c>
      <c r="N38" s="5" t="str">
        <f t="shared" si="13"/>
        <v>A06</v>
      </c>
      <c r="O38" s="9">
        <f t="shared" si="14"/>
        <v>0.4409722222222221</v>
      </c>
      <c r="P38" s="26" t="str" cm="1">
        <f t="array" ref="P38">INDEX('choix oral'!I:I,ROW())</f>
        <v>non</v>
      </c>
      <c r="R38" s="41" t="s">
        <v>57</v>
      </c>
      <c r="S38" s="41">
        <f>SUM(S18:S36)</f>
        <v>172</v>
      </c>
      <c r="T38" s="41">
        <f>SUM(T18:T36)</f>
        <v>172</v>
      </c>
    </row>
    <row r="39" spans="1:25" x14ac:dyDescent="0.25">
      <c r="A39" s="4">
        <f>IF('choix oral'!C39&lt;&gt;"",ROW()-1,"")</f>
        <v>38</v>
      </c>
      <c r="B39" s="5">
        <f>COUNTIF(K$1:K39,K39)</f>
        <v>9</v>
      </c>
      <c r="C39" s="5">
        <f>INDEX($R$17:Y$36,MATCH(K39,$R$17:$R$36),8)</f>
        <v>1</v>
      </c>
      <c r="D39" s="5" t="str">
        <f>INDEX($R$17:Y$36,MATCH(K39,$R$17:$R$36),7)</f>
        <v>A02</v>
      </c>
      <c r="E39" s="23" t="str" cm="1">
        <f t="array" ref="E39">INDEX('choix oral'!D:D,ROW())</f>
        <v>GRIVAULT</v>
      </c>
      <c r="F39" s="23" t="str" cm="1">
        <f t="array" ref="F39">INDEX('choix oral'!E:E,ROW())</f>
        <v>Solène</v>
      </c>
      <c r="G39" s="24" cm="1">
        <f t="array" ref="G39">INDEX('choix oral'!F:F,ROW())</f>
        <v>37</v>
      </c>
      <c r="H39" s="25" t="str" cm="1">
        <f t="array" ref="H39">INDEX('choix oral'!G:G,ROW())</f>
        <v>Approche photographique des vaisseaux extraterrestres déguisés en nuages lenticulaires.</v>
      </c>
      <c r="I39" s="25" t="str" cm="1">
        <f t="array" ref="I39">INDEX('choix oral'!H:H,ROW())</f>
        <v>Anglais</v>
      </c>
      <c r="J39" s="25" t="str">
        <f t="shared" si="5"/>
        <v>Approche photographique des vaisseaux extraterrestres déguisés en nuages lenticulaires. (intro Anglais)</v>
      </c>
      <c r="K39" s="5">
        <f>INDEX('choix oral'!A:A,ROW())</f>
        <v>4</v>
      </c>
      <c r="L39" s="8">
        <f t="shared" si="11"/>
        <v>45785</v>
      </c>
      <c r="M39" s="9">
        <f t="shared" si="12"/>
        <v>0.46527777777777768</v>
      </c>
      <c r="N39" s="5" t="str">
        <f t="shared" si="13"/>
        <v>A06</v>
      </c>
      <c r="O39" s="9">
        <f t="shared" si="14"/>
        <v>0.45486111111111099</v>
      </c>
      <c r="P39" s="26" t="str" cm="1">
        <f t="array" ref="P39">INDEX('choix oral'!I:I,ROW())</f>
        <v>non</v>
      </c>
    </row>
    <row r="40" spans="1:25" x14ac:dyDescent="0.25">
      <c r="A40" s="4">
        <f>IF('choix oral'!C40&lt;&gt;"",ROW()-1,"")</f>
        <v>39</v>
      </c>
      <c r="B40" s="5">
        <f>COUNTIF(K$1:K40,K40)</f>
        <v>10</v>
      </c>
      <c r="C40" s="5">
        <f>INDEX($R$17:Y$36,MATCH(K40,$R$17:$R$36),8)</f>
        <v>1</v>
      </c>
      <c r="D40" s="5" t="str">
        <f>INDEX($R$17:Y$36,MATCH(K40,$R$17:$R$36),7)</f>
        <v>A02</v>
      </c>
      <c r="E40" s="23" t="str" cm="1">
        <f t="array" ref="E40">INDEX('choix oral'!D:D,ROW())</f>
        <v>HAJJI</v>
      </c>
      <c r="F40" s="23" t="str" cm="1">
        <f t="array" ref="F40">INDEX('choix oral'!E:E,ROW())</f>
        <v>Mateo</v>
      </c>
      <c r="G40" s="24" cm="1">
        <f t="array" ref="G40">INDEX('choix oral'!F:F,ROW())</f>
        <v>36</v>
      </c>
      <c r="H40" s="25" t="str" cm="1">
        <f t="array" ref="H40">INDEX('choix oral'!G:G,ROW())</f>
        <v>Que se passerait-il si le tigre à dents de sabre réapparaissait sur la terre aujourd'hui ?</v>
      </c>
      <c r="I40" s="25" t="str" cm="1">
        <f t="array" ref="I40">INDEX('choix oral'!H:H,ROW())</f>
        <v>Anglais</v>
      </c>
      <c r="J40" s="25" t="str">
        <f t="shared" si="5"/>
        <v>Que se passerait-il si le tigre à dents de sabre réapparaissait sur la terre aujourd'hui ? (intro Anglais)</v>
      </c>
      <c r="K40" s="5">
        <f>INDEX('choix oral'!A:A,ROW())</f>
        <v>4</v>
      </c>
      <c r="L40" s="8">
        <f t="shared" si="11"/>
        <v>45785</v>
      </c>
      <c r="M40" s="9">
        <f t="shared" si="12"/>
        <v>0.47916666666666657</v>
      </c>
      <c r="N40" s="5" t="str">
        <f t="shared" si="13"/>
        <v>A06</v>
      </c>
      <c r="O40" s="9">
        <f t="shared" si="14"/>
        <v>0.46874999999999989</v>
      </c>
      <c r="P40" s="26" t="str" cm="1">
        <f t="array" ref="P40">INDEX('choix oral'!I:I,ROW())</f>
        <v>non</v>
      </c>
    </row>
    <row r="41" spans="1:25" x14ac:dyDescent="0.25">
      <c r="A41" s="4">
        <f>IF('choix oral'!C41&lt;&gt;"",ROW()-1,"")</f>
        <v>40</v>
      </c>
      <c r="B41" s="5">
        <f>COUNTIF(K$1:K41,K41)</f>
        <v>1</v>
      </c>
      <c r="C41" s="5">
        <f>INDEX($R$17:Y$36,MATCH(K41,$R$17:$R$36),8)</f>
        <v>1</v>
      </c>
      <c r="D41" s="5" t="str">
        <f>INDEX($R$17:Y$36,MATCH(K41,$R$17:$R$36),7)</f>
        <v>A02</v>
      </c>
      <c r="E41" s="23" t="str" cm="1">
        <f t="array" ref="E41">INDEX('choix oral'!D:D,ROW())</f>
        <v>HECKEL</v>
      </c>
      <c r="F41" s="23" t="str" cm="1">
        <f t="array" ref="F41">INDEX('choix oral'!E:E,ROW())</f>
        <v>Léon</v>
      </c>
      <c r="G41" s="24" cm="1">
        <f t="array" ref="G41">INDEX('choix oral'!F:F,ROW())</f>
        <v>35</v>
      </c>
      <c r="H41" s="25" t="str" cm="1">
        <f t="array" ref="H41">INDEX('choix oral'!G:G,ROW())</f>
        <v>Une théorie du complot : le petit-pois peut-il se cloner dans nos cerveaux ?</v>
      </c>
      <c r="I41" s="25" t="str" cm="1">
        <f t="array" ref="I41">INDEX('choix oral'!H:H,ROW())</f>
        <v>Anglais</v>
      </c>
      <c r="J41" s="25" t="str">
        <f t="shared" si="5"/>
        <v>Une théorie du complot : le petit-pois peut-il se cloner dans nos cerveaux ? (intro Anglais)</v>
      </c>
      <c r="K41" s="5">
        <f>INDEX('choix oral'!A:A,ROW())</f>
        <v>5</v>
      </c>
      <c r="L41" s="8">
        <f t="shared" si="11"/>
        <v>45785</v>
      </c>
      <c r="M41" s="9">
        <f t="shared" si="12"/>
        <v>0.34375</v>
      </c>
      <c r="N41" s="5" t="str">
        <f t="shared" si="13"/>
        <v>A07</v>
      </c>
      <c r="O41" s="9">
        <f t="shared" si="14"/>
        <v>0.33333333333333331</v>
      </c>
      <c r="P41" s="26" t="str" cm="1">
        <f t="array" ref="P41">INDEX('choix oral'!I:I,ROW())</f>
        <v>non</v>
      </c>
    </row>
    <row r="42" spans="1:25" x14ac:dyDescent="0.25">
      <c r="A42" s="4">
        <f>IF('choix oral'!C42&lt;&gt;"",ROW()-1,"")</f>
        <v>41</v>
      </c>
      <c r="B42" s="5">
        <f>COUNTIF(K$1:K42,K42)</f>
        <v>2</v>
      </c>
      <c r="C42" s="5">
        <f>INDEX($R$17:Y$36,MATCH(K42,$R$17:$R$36),8)</f>
        <v>1</v>
      </c>
      <c r="D42" s="5" t="str">
        <f>INDEX($R$17:Y$36,MATCH(K42,$R$17:$R$36),7)</f>
        <v>A02</v>
      </c>
      <c r="E42" s="23" t="str" cm="1">
        <f t="array" ref="E42">INDEX('choix oral'!D:D,ROW())</f>
        <v>HERMELINE</v>
      </c>
      <c r="F42" s="23" t="str" cm="1">
        <f t="array" ref="F42">INDEX('choix oral'!E:E,ROW())</f>
        <v>Soumaya</v>
      </c>
      <c r="G42" s="24" cm="1">
        <f t="array" ref="G42">INDEX('choix oral'!F:F,ROW())</f>
        <v>31</v>
      </c>
      <c r="H42" s="25" t="str" cm="1">
        <f t="array" ref="H42">INDEX('choix oral'!G:G,ROW())</f>
        <v>Que se passerait-il si le tigre à dents de sabre réapparaissait sur la terre aujourd'hui ?</v>
      </c>
      <c r="I42" s="25" t="str" cm="1">
        <f t="array" ref="I42">INDEX('choix oral'!H:H,ROW())</f>
        <v>Anglais</v>
      </c>
      <c r="J42" s="25" t="str">
        <f t="shared" si="5"/>
        <v>Que se passerait-il si le tigre à dents de sabre réapparaissait sur la terre aujourd'hui ? (intro Anglais)</v>
      </c>
      <c r="K42" s="5">
        <f>INDEX('choix oral'!A:A,ROW())</f>
        <v>5</v>
      </c>
      <c r="L42" s="8">
        <f t="shared" si="11"/>
        <v>45785</v>
      </c>
      <c r="M42" s="9">
        <f t="shared" si="12"/>
        <v>0.3576388888888889</v>
      </c>
      <c r="N42" s="5" t="str">
        <f t="shared" si="13"/>
        <v>A07</v>
      </c>
      <c r="O42" s="9">
        <f t="shared" si="14"/>
        <v>0.34722222222222221</v>
      </c>
      <c r="P42" s="26" t="str" cm="1">
        <f t="array" ref="P42">INDEX('choix oral'!I:I,ROW())</f>
        <v>non</v>
      </c>
      <c r="T42" s="11"/>
    </row>
    <row r="43" spans="1:25" x14ac:dyDescent="0.25">
      <c r="A43" s="4">
        <f>IF('choix oral'!C43&lt;&gt;"",ROW()-1,"")</f>
        <v>42</v>
      </c>
      <c r="B43" s="5">
        <f>COUNTIF(K$1:K43,K43)</f>
        <v>3</v>
      </c>
      <c r="C43" s="5">
        <f>INDEX($R$17:Y$36,MATCH(K43,$R$17:$R$36),8)</f>
        <v>1</v>
      </c>
      <c r="D43" s="5" t="str">
        <f>INDEX($R$17:Y$36,MATCH(K43,$R$17:$R$36),7)</f>
        <v>A02</v>
      </c>
      <c r="E43" s="23" t="str" cm="1">
        <f t="array" ref="E43">INDEX('choix oral'!D:D,ROW())</f>
        <v>HODIN</v>
      </c>
      <c r="F43" s="23" t="str" cm="1">
        <f t="array" ref="F43">INDEX('choix oral'!E:E,ROW())</f>
        <v>Aliya</v>
      </c>
      <c r="G43" s="24" cm="1">
        <f t="array" ref="G43">INDEX('choix oral'!F:F,ROW())</f>
        <v>31</v>
      </c>
      <c r="H43" s="25" t="str" cm="1">
        <f t="array" ref="H43">INDEX('choix oral'!G:G,ROW())</f>
        <v>Recherche et développement : recyclage des allumettes usagées</v>
      </c>
      <c r="I43" s="25" t="str" cm="1">
        <f t="array" ref="I43">INDEX('choix oral'!H:H,ROW())</f>
        <v>Anglais</v>
      </c>
      <c r="J43" s="25" t="str">
        <f t="shared" si="5"/>
        <v>Recherche et développement : recyclage des allumettes usagées (intro Anglais)</v>
      </c>
      <c r="K43" s="5">
        <f>INDEX('choix oral'!A:A,ROW())</f>
        <v>5</v>
      </c>
      <c r="L43" s="8">
        <f t="shared" si="11"/>
        <v>45785</v>
      </c>
      <c r="M43" s="9">
        <f t="shared" si="12"/>
        <v>0.37152777777777779</v>
      </c>
      <c r="N43" s="5" t="str">
        <f t="shared" si="13"/>
        <v>A07</v>
      </c>
      <c r="O43" s="9">
        <f t="shared" si="14"/>
        <v>0.3611111111111111</v>
      </c>
      <c r="P43" s="26" t="str" cm="1">
        <f t="array" ref="P43">INDEX('choix oral'!I:I,ROW())</f>
        <v>non</v>
      </c>
    </row>
    <row r="44" spans="1:25" x14ac:dyDescent="0.25">
      <c r="A44" s="4">
        <f>IF('choix oral'!C44&lt;&gt;"",ROW()-1,"")</f>
        <v>43</v>
      </c>
      <c r="B44" s="5">
        <f>COUNTIF(K$1:K44,K44)</f>
        <v>4</v>
      </c>
      <c r="C44" s="5">
        <f>INDEX($R$17:Y$36,MATCH(K44,$R$17:$R$36),8)</f>
        <v>1</v>
      </c>
      <c r="D44" s="5" t="str">
        <f>INDEX($R$17:Y$36,MATCH(K44,$R$17:$R$36),7)</f>
        <v>A02</v>
      </c>
      <c r="E44" s="23" t="str" cm="1">
        <f t="array" ref="E44">INDEX('choix oral'!D:D,ROW())</f>
        <v>JAEGLE</v>
      </c>
      <c r="F44" s="23" t="str" cm="1">
        <f t="array" ref="F44">INDEX('choix oral'!E:E,ROW())</f>
        <v>Sabri</v>
      </c>
      <c r="G44" s="24" cm="1">
        <f t="array" ref="G44">INDEX('choix oral'!F:F,ROW())</f>
        <v>31</v>
      </c>
      <c r="H44" s="25" t="str" cm="1">
        <f t="array" ref="H44">INDEX('choix oral'!G:G,ROW())</f>
        <v>Cuisine du monde : la soupe de caillou</v>
      </c>
      <c r="I44" s="25" t="str" cm="1">
        <f t="array" ref="I44">INDEX('choix oral'!H:H,ROW())</f>
        <v>Anglais</v>
      </c>
      <c r="J44" s="25" t="str">
        <f t="shared" si="5"/>
        <v>Cuisine du monde : la soupe de caillou (intro Anglais)</v>
      </c>
      <c r="K44" s="5">
        <f>INDEX('choix oral'!A:A,ROW())</f>
        <v>5</v>
      </c>
      <c r="L44" s="8">
        <f t="shared" si="11"/>
        <v>45785</v>
      </c>
      <c r="M44" s="9">
        <f t="shared" si="12"/>
        <v>0.38541666666666669</v>
      </c>
      <c r="N44" s="5" t="str">
        <f t="shared" si="13"/>
        <v>A07</v>
      </c>
      <c r="O44" s="9">
        <f t="shared" si="14"/>
        <v>0.375</v>
      </c>
      <c r="P44" s="26" t="str" cm="1">
        <f t="array" ref="P44">INDEX('choix oral'!I:I,ROW())</f>
        <v>non</v>
      </c>
    </row>
    <row r="45" spans="1:25" x14ac:dyDescent="0.25">
      <c r="A45" s="4">
        <f>IF('choix oral'!C45&lt;&gt;"",ROW()-1,"")</f>
        <v>44</v>
      </c>
      <c r="B45" s="5">
        <f>COUNTIF(K$1:K45,K45)</f>
        <v>5</v>
      </c>
      <c r="C45" s="5">
        <f>INDEX($R$17:Y$36,MATCH(K45,$R$17:$R$36),8)</f>
        <v>1</v>
      </c>
      <c r="D45" s="5" t="str">
        <f>INDEX($R$17:Y$36,MATCH(K45,$R$17:$R$36),7)</f>
        <v>A02</v>
      </c>
      <c r="E45" s="23" t="str" cm="1">
        <f t="array" ref="E45">INDEX('choix oral'!D:D,ROW())</f>
        <v>KINTZ</v>
      </c>
      <c r="F45" s="23" t="str" cm="1">
        <f t="array" ref="F45">INDEX('choix oral'!E:E,ROW())</f>
        <v>Clarisse</v>
      </c>
      <c r="G45" s="24" cm="1">
        <f t="array" ref="G45">INDEX('choix oral'!F:F,ROW())</f>
        <v>33</v>
      </c>
      <c r="H45" s="25" t="str" cm="1">
        <f t="array" ref="H45">INDEX('choix oral'!G:G,ROW())</f>
        <v>Que se passerait-il si le tigre à dents de sabre réapparaissait sur la terre aujourd'hui ?</v>
      </c>
      <c r="I45" s="25" t="str" cm="1">
        <f t="array" ref="I45">INDEX('choix oral'!H:H,ROW())</f>
        <v>Anglais</v>
      </c>
      <c r="J45" s="25" t="str">
        <f t="shared" si="5"/>
        <v>Que se passerait-il si le tigre à dents de sabre réapparaissait sur la terre aujourd'hui ? (intro Anglais)</v>
      </c>
      <c r="K45" s="5">
        <f>INDEX('choix oral'!A:A,ROW())</f>
        <v>5</v>
      </c>
      <c r="L45" s="8">
        <f t="shared" si="11"/>
        <v>45785</v>
      </c>
      <c r="M45" s="9">
        <f t="shared" si="12"/>
        <v>0.39930555555555558</v>
      </c>
      <c r="N45" s="5" t="str">
        <f t="shared" si="13"/>
        <v>A07</v>
      </c>
      <c r="O45" s="9">
        <f t="shared" si="14"/>
        <v>0.3888888888888889</v>
      </c>
      <c r="P45" s="26" t="str" cm="1">
        <f t="array" ref="P45">INDEX('choix oral'!I:I,ROW())</f>
        <v>oui</v>
      </c>
    </row>
    <row r="46" spans="1:25" x14ac:dyDescent="0.25">
      <c r="A46" s="4">
        <f>IF('choix oral'!C46&lt;&gt;"",ROW()-1,"")</f>
        <v>45</v>
      </c>
      <c r="B46" s="5">
        <f>COUNTIF(K$1:K46,K46)</f>
        <v>6</v>
      </c>
      <c r="C46" s="5">
        <f>INDEX($R$17:Y$36,MATCH(K46,$R$17:$R$36),8)</f>
        <v>1</v>
      </c>
      <c r="D46" s="5" t="str">
        <f>INDEX($R$17:Y$36,MATCH(K46,$R$17:$R$36),7)</f>
        <v>A02</v>
      </c>
      <c r="E46" s="23" t="str" cm="1">
        <f t="array" ref="E46">INDEX('choix oral'!D:D,ROW())</f>
        <v>KUBIAK</v>
      </c>
      <c r="F46" s="23" t="str" cm="1">
        <f t="array" ref="F46">INDEX('choix oral'!E:E,ROW())</f>
        <v>Adama</v>
      </c>
      <c r="G46" s="24" cm="1">
        <f t="array" ref="G46">INDEX('choix oral'!F:F,ROW())</f>
        <v>37</v>
      </c>
      <c r="H46" s="25" t="str" cm="1">
        <f t="array" ref="H46">INDEX('choix oral'!G:G,ROW())</f>
        <v>Que se passerait-il si le tigre à dents de sabre réapparaissait sur la terre aujourd'hui ?</v>
      </c>
      <c r="I46" s="25" t="str" cm="1">
        <f t="array" ref="I46">INDEX('choix oral'!H:H,ROW())</f>
        <v>Anglais</v>
      </c>
      <c r="J46" s="25" t="str">
        <f t="shared" si="5"/>
        <v>Que se passerait-il si le tigre à dents de sabre réapparaissait sur la terre aujourd'hui ? (intro Anglais)</v>
      </c>
      <c r="K46" s="5">
        <f>INDEX('choix oral'!A:A,ROW())</f>
        <v>5</v>
      </c>
      <c r="L46" s="8">
        <f t="shared" si="11"/>
        <v>45785</v>
      </c>
      <c r="M46" s="9">
        <f t="shared" si="12"/>
        <v>0.42361111111111099</v>
      </c>
      <c r="N46" s="5" t="str">
        <f t="shared" si="13"/>
        <v>A07</v>
      </c>
      <c r="O46" s="9">
        <f t="shared" si="14"/>
        <v>0.41319444444444431</v>
      </c>
      <c r="P46" s="26" t="str" cm="1">
        <f t="array" ref="P46">INDEX('choix oral'!I:I,ROW())</f>
        <v>non</v>
      </c>
    </row>
    <row r="47" spans="1:25" x14ac:dyDescent="0.25">
      <c r="A47" s="4">
        <f>IF('choix oral'!C47&lt;&gt;"",ROW()-1,"")</f>
        <v>46</v>
      </c>
      <c r="B47" s="5">
        <f>COUNTIF(K$1:K47,K47)</f>
        <v>7</v>
      </c>
      <c r="C47" s="5">
        <f>INDEX($R$17:Y$36,MATCH(K47,$R$17:$R$36),8)</f>
        <v>1</v>
      </c>
      <c r="D47" s="5" t="str">
        <f>INDEX($R$17:Y$36,MATCH(K47,$R$17:$R$36),7)</f>
        <v>A02</v>
      </c>
      <c r="E47" s="23" t="str" cm="1">
        <f t="array" ref="E47">INDEX('choix oral'!D:D,ROW())</f>
        <v>LAILLE</v>
      </c>
      <c r="F47" s="23" t="str" cm="1">
        <f t="array" ref="F47">INDEX('choix oral'!E:E,ROW())</f>
        <v>Shaïma</v>
      </c>
      <c r="G47" s="24" cm="1">
        <f t="array" ref="G47">INDEX('choix oral'!F:F,ROW())</f>
        <v>36</v>
      </c>
      <c r="H47" s="25" t="str" cm="1">
        <f t="array" ref="H47">INDEX('choix oral'!G:G,ROW())</f>
        <v>Que se passerait-il si le tigre à dents de sabre réapparaissait sur la terre aujourd'hui ?</v>
      </c>
      <c r="I47" s="25" t="str" cm="1">
        <f t="array" ref="I47">INDEX('choix oral'!H:H,ROW())</f>
        <v>Anglais</v>
      </c>
      <c r="J47" s="25" t="str">
        <f t="shared" si="5"/>
        <v>Que se passerait-il si le tigre à dents de sabre réapparaissait sur la terre aujourd'hui ? (intro Anglais)</v>
      </c>
      <c r="K47" s="5">
        <f>INDEX('choix oral'!A:A,ROW())</f>
        <v>5</v>
      </c>
      <c r="L47" s="8">
        <f t="shared" si="11"/>
        <v>45785</v>
      </c>
      <c r="M47" s="9">
        <f t="shared" si="12"/>
        <v>0.43749999999999989</v>
      </c>
      <c r="N47" s="5" t="str">
        <f t="shared" si="13"/>
        <v>A07</v>
      </c>
      <c r="O47" s="9">
        <f t="shared" si="14"/>
        <v>0.4270833333333332</v>
      </c>
      <c r="P47" s="26" t="str" cm="1">
        <f t="array" ref="P47">INDEX('choix oral'!I:I,ROW())</f>
        <v>oui</v>
      </c>
    </row>
    <row r="48" spans="1:25" x14ac:dyDescent="0.25">
      <c r="A48" s="4">
        <f>IF('choix oral'!C48&lt;&gt;"",ROW()-1,"")</f>
        <v>47</v>
      </c>
      <c r="B48" s="5">
        <f>COUNTIF(K$1:K48,K48)</f>
        <v>8</v>
      </c>
      <c r="C48" s="5">
        <f>INDEX($R$17:Y$36,MATCH(K48,$R$17:$R$36),8)</f>
        <v>1</v>
      </c>
      <c r="D48" s="5" t="str">
        <f>INDEX($R$17:Y$36,MATCH(K48,$R$17:$R$36),7)</f>
        <v>A02</v>
      </c>
      <c r="E48" s="23" t="str" cm="1">
        <f t="array" ref="E48">INDEX('choix oral'!D:D,ROW())</f>
        <v>LE FRIEC</v>
      </c>
      <c r="F48" s="23" t="str" cm="1">
        <f t="array" ref="F48">INDEX('choix oral'!E:E,ROW())</f>
        <v>Shaïna</v>
      </c>
      <c r="G48" s="24" cm="1">
        <f t="array" ref="G48">INDEX('choix oral'!F:F,ROW())</f>
        <v>33</v>
      </c>
      <c r="H48" s="25" t="str" cm="1">
        <f t="array" ref="H48">INDEX('choix oral'!G:G,ROW())</f>
        <v>Musique : détails sur la partition des chutes du Niagara</v>
      </c>
      <c r="I48" s="25" t="str" cm="1">
        <f t="array" ref="I48">INDEX('choix oral'!H:H,ROW())</f>
        <v>Anglais</v>
      </c>
      <c r="J48" s="25" t="str">
        <f t="shared" si="5"/>
        <v>Musique : détails sur la partition des chutes du Niagara (intro Anglais)</v>
      </c>
      <c r="K48" s="5">
        <f>INDEX('choix oral'!A:A,ROW())</f>
        <v>5</v>
      </c>
      <c r="L48" s="8">
        <f t="shared" si="11"/>
        <v>45785</v>
      </c>
      <c r="M48" s="9">
        <f t="shared" si="12"/>
        <v>0.45138888888888878</v>
      </c>
      <c r="N48" s="5" t="str">
        <f t="shared" si="13"/>
        <v>A07</v>
      </c>
      <c r="O48" s="9">
        <f t="shared" si="14"/>
        <v>0.4409722222222221</v>
      </c>
      <c r="P48" s="26" t="str" cm="1">
        <f t="array" ref="P48">INDEX('choix oral'!I:I,ROW())</f>
        <v>oui</v>
      </c>
    </row>
    <row r="49" spans="1:16" x14ac:dyDescent="0.25">
      <c r="A49" s="4">
        <f>IF('choix oral'!C49&lt;&gt;"",ROW()-1,"")</f>
        <v>48</v>
      </c>
      <c r="B49" s="5">
        <f>COUNTIF(K$1:K49,K49)</f>
        <v>9</v>
      </c>
      <c r="C49" s="5">
        <f>INDEX($R$17:Y$36,MATCH(K49,$R$17:$R$36),8)</f>
        <v>1</v>
      </c>
      <c r="D49" s="5" t="str">
        <f>INDEX($R$17:Y$36,MATCH(K49,$R$17:$R$36),7)</f>
        <v>A02</v>
      </c>
      <c r="E49" s="23" t="str" cm="1">
        <f t="array" ref="E49">INDEX('choix oral'!D:D,ROW())</f>
        <v>LEVIER</v>
      </c>
      <c r="F49" s="23" t="str" cm="1">
        <f t="array" ref="F49">INDEX('choix oral'!E:E,ROW())</f>
        <v>Yasmina</v>
      </c>
      <c r="G49" s="24" cm="1">
        <f t="array" ref="G49">INDEX('choix oral'!F:F,ROW())</f>
        <v>33</v>
      </c>
      <c r="H49" s="25" t="str" cm="1">
        <f t="array" ref="H49">INDEX('choix oral'!G:G,ROW())</f>
        <v>Musique : détails sur la partition des chutes du Niagara</v>
      </c>
      <c r="I49" s="25" t="str" cm="1">
        <f t="array" ref="I49">INDEX('choix oral'!H:H,ROW())</f>
        <v>Anglais</v>
      </c>
      <c r="J49" s="25" t="str">
        <f t="shared" si="5"/>
        <v>Musique : détails sur la partition des chutes du Niagara (intro Anglais)</v>
      </c>
      <c r="K49" s="5">
        <f>INDEX('choix oral'!A:A,ROW())</f>
        <v>5</v>
      </c>
      <c r="L49" s="8">
        <f t="shared" si="11"/>
        <v>45785</v>
      </c>
      <c r="M49" s="9">
        <f t="shared" si="12"/>
        <v>0.46527777777777768</v>
      </c>
      <c r="N49" s="5" t="str">
        <f t="shared" si="13"/>
        <v>A07</v>
      </c>
      <c r="O49" s="9">
        <f t="shared" si="14"/>
        <v>0.45486111111111099</v>
      </c>
      <c r="P49" s="26" t="str" cm="1">
        <f t="array" ref="P49">INDEX('choix oral'!I:I,ROW())</f>
        <v>non</v>
      </c>
    </row>
    <row r="50" spans="1:16" x14ac:dyDescent="0.25">
      <c r="A50" s="4">
        <f>IF('choix oral'!C50&lt;&gt;"",ROW()-1,"")</f>
        <v>49</v>
      </c>
      <c r="B50" s="5">
        <f>COUNTIF(K$1:K50,K50)</f>
        <v>10</v>
      </c>
      <c r="C50" s="5">
        <f>INDEX($R$17:Y$36,MATCH(K50,$R$17:$R$36),8)</f>
        <v>1</v>
      </c>
      <c r="D50" s="5" t="str">
        <f>INDEX($R$17:Y$36,MATCH(K50,$R$17:$R$36),7)</f>
        <v>A02</v>
      </c>
      <c r="E50" s="23" t="str" cm="1">
        <f t="array" ref="E50">INDEX('choix oral'!D:D,ROW())</f>
        <v>LEVILLAIN</v>
      </c>
      <c r="F50" s="23" t="str" cm="1">
        <f t="array" ref="F50">INDEX('choix oral'!E:E,ROW())</f>
        <v>Kelia</v>
      </c>
      <c r="G50" s="24" cm="1">
        <f t="array" ref="G50">INDEX('choix oral'!F:F,ROW())</f>
        <v>35</v>
      </c>
      <c r="H50" s="25" t="str" cm="1">
        <f t="array" ref="H50">INDEX('choix oral'!G:G,ROW())</f>
        <v>Recherche et développement : recyclage des allumettes usagées</v>
      </c>
      <c r="I50" s="25" t="str" cm="1">
        <f t="array" ref="I50">INDEX('choix oral'!H:H,ROW())</f>
        <v>Anglais</v>
      </c>
      <c r="J50" s="25" t="str">
        <f t="shared" si="5"/>
        <v>Recherche et développement : recyclage des allumettes usagées (intro Anglais)</v>
      </c>
      <c r="K50" s="5">
        <f>INDEX('choix oral'!A:A,ROW())</f>
        <v>5</v>
      </c>
      <c r="L50" s="8">
        <f t="shared" si="11"/>
        <v>45785</v>
      </c>
      <c r="M50" s="9">
        <f t="shared" si="12"/>
        <v>0.47916666666666657</v>
      </c>
      <c r="N50" s="5" t="str">
        <f t="shared" si="13"/>
        <v>A07</v>
      </c>
      <c r="O50" s="9">
        <f t="shared" si="14"/>
        <v>0.46874999999999989</v>
      </c>
      <c r="P50" s="26" t="str" cm="1">
        <f t="array" ref="P50">INDEX('choix oral'!I:I,ROW())</f>
        <v>oui</v>
      </c>
    </row>
    <row r="51" spans="1:16" x14ac:dyDescent="0.25">
      <c r="A51" s="4">
        <f>IF('choix oral'!C51&lt;&gt;"",ROW()-1,"")</f>
        <v>50</v>
      </c>
      <c r="B51" s="5">
        <f>COUNTIF(K$1:K51,K51)</f>
        <v>1</v>
      </c>
      <c r="C51" s="5">
        <f>INDEX($R$17:Y$36,MATCH(K51,$R$17:$R$36),8)</f>
        <v>1</v>
      </c>
      <c r="D51" s="5" t="str">
        <f>INDEX($R$17:Y$36,MATCH(K51,$R$17:$R$36),7)</f>
        <v>A104</v>
      </c>
      <c r="E51" s="23" t="str" cm="1">
        <f t="array" ref="E51">INDEX('choix oral'!D:D,ROW())</f>
        <v>LOUBOUTIN</v>
      </c>
      <c r="F51" s="23" t="str" cm="1">
        <f t="array" ref="F51">INDEX('choix oral'!E:E,ROW())</f>
        <v>Ismael</v>
      </c>
      <c r="G51" s="24" cm="1">
        <f t="array" ref="G51">INDEX('choix oral'!F:F,ROW())</f>
        <v>32</v>
      </c>
      <c r="H51" s="25" t="str" cm="1">
        <f t="array" ref="H51">INDEX('choix oral'!G:G,ROW())</f>
        <v>Recherche et développement : recyclage des allumettes usagées</v>
      </c>
      <c r="I51" s="25" t="str" cm="1">
        <f t="array" ref="I51">INDEX('choix oral'!H:H,ROW())</f>
        <v>Anglais</v>
      </c>
      <c r="J51" s="25" t="str">
        <f t="shared" si="5"/>
        <v>Recherche et développement : recyclage des allumettes usagées (intro Anglais)</v>
      </c>
      <c r="K51" s="5">
        <f>INDEX('choix oral'!A:A,ROW())</f>
        <v>6</v>
      </c>
      <c r="L51" s="8">
        <f t="shared" si="11"/>
        <v>45785</v>
      </c>
      <c r="M51" s="9">
        <f t="shared" si="12"/>
        <v>0.34375</v>
      </c>
      <c r="N51" s="5" t="str">
        <f t="shared" si="13"/>
        <v>A106</v>
      </c>
      <c r="O51" s="9">
        <f t="shared" si="14"/>
        <v>0.33333333333333331</v>
      </c>
      <c r="P51" s="26" t="str" cm="1">
        <f t="array" ref="P51">INDEX('choix oral'!I:I,ROW())</f>
        <v>non</v>
      </c>
    </row>
    <row r="52" spans="1:16" x14ac:dyDescent="0.25">
      <c r="A52" s="4">
        <f>IF('choix oral'!C52&lt;&gt;"",ROW()-1,"")</f>
        <v>51</v>
      </c>
      <c r="B52" s="5">
        <f>COUNTIF(K$1:K52,K52)</f>
        <v>2</v>
      </c>
      <c r="C52" s="5">
        <f>INDEX($R$17:Y$36,MATCH(K52,$R$17:$R$36),8)</f>
        <v>1</v>
      </c>
      <c r="D52" s="5" t="str">
        <f>INDEX($R$17:Y$36,MATCH(K52,$R$17:$R$36),7)</f>
        <v>A104</v>
      </c>
      <c r="E52" s="23" t="str" cm="1">
        <f t="array" ref="E52">INDEX('choix oral'!D:D,ROW())</f>
        <v>MARRAS</v>
      </c>
      <c r="F52" s="23" t="str" cm="1">
        <f t="array" ref="F52">INDEX('choix oral'!E:E,ROW())</f>
        <v>Linda</v>
      </c>
      <c r="G52" s="24" cm="1">
        <f t="array" ref="G52">INDEX('choix oral'!F:F,ROW())</f>
        <v>32</v>
      </c>
      <c r="H52" s="25" t="str" cm="1">
        <f t="array" ref="H52">INDEX('choix oral'!G:G,ROW())</f>
        <v>Recherche et développement : recyclage des allumettes usagées</v>
      </c>
      <c r="I52" s="25" t="str" cm="1">
        <f t="array" ref="I52">INDEX('choix oral'!H:H,ROW())</f>
        <v>Anglais</v>
      </c>
      <c r="J52" s="25" t="str">
        <f t="shared" si="5"/>
        <v>Recherche et développement : recyclage des allumettes usagées (intro Anglais)</v>
      </c>
      <c r="K52" s="5">
        <f>INDEX('choix oral'!A:A,ROW())</f>
        <v>6</v>
      </c>
      <c r="L52" s="8">
        <f t="shared" si="11"/>
        <v>45785</v>
      </c>
      <c r="M52" s="9">
        <f t="shared" si="12"/>
        <v>0.3576388888888889</v>
      </c>
      <c r="N52" s="5" t="str">
        <f t="shared" si="13"/>
        <v>A106</v>
      </c>
      <c r="O52" s="9">
        <f t="shared" si="14"/>
        <v>0.34722222222222221</v>
      </c>
      <c r="P52" s="26" t="str" cm="1">
        <f t="array" ref="P52">INDEX('choix oral'!I:I,ROW())</f>
        <v>oui</v>
      </c>
    </row>
    <row r="53" spans="1:16" x14ac:dyDescent="0.25">
      <c r="A53" s="4">
        <f>IF('choix oral'!C53&lt;&gt;"",ROW()-1,"")</f>
        <v>52</v>
      </c>
      <c r="B53" s="5">
        <f>COUNTIF(K$1:K53,K53)</f>
        <v>3</v>
      </c>
      <c r="C53" s="5">
        <f>INDEX($R$17:Y$36,MATCH(K53,$R$17:$R$36),8)</f>
        <v>1</v>
      </c>
      <c r="D53" s="5" t="str">
        <f>INDEX($R$17:Y$36,MATCH(K53,$R$17:$R$36),7)</f>
        <v>A104</v>
      </c>
      <c r="E53" s="23" t="str" cm="1">
        <f t="array" ref="E53">INDEX('choix oral'!D:D,ROW())</f>
        <v>MEBARKIA</v>
      </c>
      <c r="F53" s="23" t="str" cm="1">
        <f t="array" ref="F53">INDEX('choix oral'!E:E,ROW())</f>
        <v>Anya</v>
      </c>
      <c r="G53" s="24" cm="1">
        <f t="array" ref="G53">INDEX('choix oral'!F:F,ROW())</f>
        <v>35</v>
      </c>
      <c r="H53" s="25" t="str" cm="1">
        <f t="array" ref="H53">INDEX('choix oral'!G:G,ROW())</f>
        <v>Recherche et développement : recyclage des allumettes usagées</v>
      </c>
      <c r="I53" s="25" t="str" cm="1">
        <f t="array" ref="I53">INDEX('choix oral'!H:H,ROW())</f>
        <v>Anglais</v>
      </c>
      <c r="J53" s="25" t="str">
        <f t="shared" si="5"/>
        <v>Recherche et développement : recyclage des allumettes usagées (intro Anglais)</v>
      </c>
      <c r="K53" s="5">
        <f>INDEX('choix oral'!A:A,ROW())</f>
        <v>6</v>
      </c>
      <c r="L53" s="8">
        <f t="shared" si="11"/>
        <v>45785</v>
      </c>
      <c r="M53" s="9">
        <f t="shared" si="12"/>
        <v>0.37152777777777779</v>
      </c>
      <c r="N53" s="5" t="str">
        <f t="shared" si="13"/>
        <v>A106</v>
      </c>
      <c r="O53" s="9">
        <f t="shared" si="14"/>
        <v>0.3611111111111111</v>
      </c>
      <c r="P53" s="26" t="str" cm="1">
        <f t="array" ref="P53">INDEX('choix oral'!I:I,ROW())</f>
        <v>non</v>
      </c>
    </row>
    <row r="54" spans="1:16" x14ac:dyDescent="0.25">
      <c r="A54" s="4">
        <f>IF('choix oral'!C54&lt;&gt;"",ROW()-1,"")</f>
        <v>53</v>
      </c>
      <c r="B54" s="5">
        <f>COUNTIF(K$1:K54,K54)</f>
        <v>4</v>
      </c>
      <c r="C54" s="5">
        <f>INDEX($R$17:Y$36,MATCH(K54,$R$17:$R$36),8)</f>
        <v>1</v>
      </c>
      <c r="D54" s="5" t="str">
        <f>INDEX($R$17:Y$36,MATCH(K54,$R$17:$R$36),7)</f>
        <v>A104</v>
      </c>
      <c r="E54" s="23" t="str" cm="1">
        <f t="array" ref="E54">INDEX('choix oral'!D:D,ROW())</f>
        <v>MELLAH</v>
      </c>
      <c r="F54" s="23" t="str" cm="1">
        <f t="array" ref="F54">INDEX('choix oral'!E:E,ROW())</f>
        <v>Neyla</v>
      </c>
      <c r="G54" s="24" cm="1">
        <f t="array" ref="G54">INDEX('choix oral'!F:F,ROW())</f>
        <v>31</v>
      </c>
      <c r="H54" s="25" t="str" cm="1">
        <f t="array" ref="H54">INDEX('choix oral'!G:G,ROW())</f>
        <v>La phobie des pieds de chaise et son traitement.</v>
      </c>
      <c r="I54" s="25" t="str" cm="1">
        <f t="array" ref="I54">INDEX('choix oral'!H:H,ROW())</f>
        <v>Anglais</v>
      </c>
      <c r="J54" s="25" t="str">
        <f t="shared" si="5"/>
        <v>La phobie des pieds de chaise et son traitement. (intro Anglais)</v>
      </c>
      <c r="K54" s="5">
        <f>INDEX('choix oral'!A:A,ROW())</f>
        <v>6</v>
      </c>
      <c r="L54" s="8">
        <f t="shared" si="11"/>
        <v>45785</v>
      </c>
      <c r="M54" s="9">
        <f t="shared" si="12"/>
        <v>0.38541666666666669</v>
      </c>
      <c r="N54" s="5" t="str">
        <f t="shared" si="13"/>
        <v>A106</v>
      </c>
      <c r="O54" s="9">
        <f t="shared" si="14"/>
        <v>0.375</v>
      </c>
      <c r="P54" s="26" t="str" cm="1">
        <f t="array" ref="P54">INDEX('choix oral'!I:I,ROW())</f>
        <v>non</v>
      </c>
    </row>
    <row r="55" spans="1:16" x14ac:dyDescent="0.25">
      <c r="A55" s="4">
        <f>IF('choix oral'!C55&lt;&gt;"",ROW()-1,"")</f>
        <v>54</v>
      </c>
      <c r="B55" s="5">
        <f>COUNTIF(K$1:K55,K55)</f>
        <v>5</v>
      </c>
      <c r="C55" s="5">
        <f>INDEX($R$17:Y$36,MATCH(K55,$R$17:$R$36),8)</f>
        <v>1</v>
      </c>
      <c r="D55" s="5" t="str">
        <f>INDEX($R$17:Y$36,MATCH(K55,$R$17:$R$36),7)</f>
        <v>A104</v>
      </c>
      <c r="E55" s="23" t="str" cm="1">
        <f t="array" ref="E55">INDEX('choix oral'!D:D,ROW())</f>
        <v>MENU</v>
      </c>
      <c r="F55" s="23" t="str" cm="1">
        <f t="array" ref="F55">INDEX('choix oral'!E:E,ROW())</f>
        <v>Yoni</v>
      </c>
      <c r="G55" s="24" cm="1">
        <f t="array" ref="G55">INDEX('choix oral'!F:F,ROW())</f>
        <v>36</v>
      </c>
      <c r="H55" s="25" t="str" cm="1">
        <f t="array" ref="H55">INDEX('choix oral'!G:G,ROW())</f>
        <v>Approche photographique des vaisseaux extraterrestres déguisés en nuages lenticulaires.</v>
      </c>
      <c r="I55" s="25" t="str" cm="1">
        <f t="array" ref="I55">INDEX('choix oral'!H:H,ROW())</f>
        <v>Anglais</v>
      </c>
      <c r="J55" s="25" t="str">
        <f t="shared" si="5"/>
        <v>Approche photographique des vaisseaux extraterrestres déguisés en nuages lenticulaires. (intro Anglais)</v>
      </c>
      <c r="K55" s="5">
        <f>INDEX('choix oral'!A:A,ROW())</f>
        <v>6</v>
      </c>
      <c r="L55" s="8">
        <f t="shared" si="11"/>
        <v>45785</v>
      </c>
      <c r="M55" s="9">
        <f t="shared" si="12"/>
        <v>0.39930555555555558</v>
      </c>
      <c r="N55" s="5" t="str">
        <f t="shared" si="13"/>
        <v>A106</v>
      </c>
      <c r="O55" s="9">
        <f t="shared" si="14"/>
        <v>0.3888888888888889</v>
      </c>
      <c r="P55" s="26" t="str" cm="1">
        <f t="array" ref="P55">INDEX('choix oral'!I:I,ROW())</f>
        <v>non</v>
      </c>
    </row>
    <row r="56" spans="1:16" x14ac:dyDescent="0.25">
      <c r="A56" s="4">
        <f>IF('choix oral'!C56&lt;&gt;"",ROW()-1,"")</f>
        <v>55</v>
      </c>
      <c r="B56" s="5">
        <f>COUNTIF(K$1:K56,K56)</f>
        <v>6</v>
      </c>
      <c r="C56" s="5">
        <f>INDEX($R$17:Y$36,MATCH(K56,$R$17:$R$36),8)</f>
        <v>1</v>
      </c>
      <c r="D56" s="5" t="str">
        <f>INDEX($R$17:Y$36,MATCH(K56,$R$17:$R$36),7)</f>
        <v>A104</v>
      </c>
      <c r="E56" s="23" t="str" cm="1">
        <f t="array" ref="E56">INDEX('choix oral'!D:D,ROW())</f>
        <v>MESLIEN</v>
      </c>
      <c r="F56" s="23" t="str" cm="1">
        <f t="array" ref="F56">INDEX('choix oral'!E:E,ROW())</f>
        <v>Aurèle</v>
      </c>
      <c r="G56" s="24" cm="1">
        <f t="array" ref="G56">INDEX('choix oral'!F:F,ROW())</f>
        <v>33</v>
      </c>
      <c r="H56" s="25" t="str" cm="1">
        <f t="array" ref="H56">INDEX('choix oral'!G:G,ROW())</f>
        <v>Recherche et développement : recyclage des allumettes usagées</v>
      </c>
      <c r="I56" s="25" t="str" cm="1">
        <f t="array" ref="I56">INDEX('choix oral'!H:H,ROW())</f>
        <v>Anglais</v>
      </c>
      <c r="J56" s="25" t="str">
        <f t="shared" si="5"/>
        <v>Recherche et développement : recyclage des allumettes usagées (intro Anglais)</v>
      </c>
      <c r="K56" s="5">
        <f>INDEX('choix oral'!A:A,ROW())</f>
        <v>6</v>
      </c>
      <c r="L56" s="8">
        <f t="shared" si="11"/>
        <v>45785</v>
      </c>
      <c r="M56" s="9">
        <f t="shared" si="12"/>
        <v>0.42361111111111099</v>
      </c>
      <c r="N56" s="5" t="str">
        <f t="shared" si="13"/>
        <v>A106</v>
      </c>
      <c r="O56" s="9">
        <f t="shared" si="14"/>
        <v>0.41319444444444431</v>
      </c>
      <c r="P56" s="26" t="str" cm="1">
        <f t="array" ref="P56">INDEX('choix oral'!I:I,ROW())</f>
        <v>oui</v>
      </c>
    </row>
    <row r="57" spans="1:16" x14ac:dyDescent="0.25">
      <c r="A57" s="4">
        <f>IF('choix oral'!C57&lt;&gt;"",ROW()-1,"")</f>
        <v>56</v>
      </c>
      <c r="B57" s="5">
        <f>COUNTIF(K$1:K57,K57)</f>
        <v>7</v>
      </c>
      <c r="C57" s="5">
        <f>INDEX($R$17:Y$36,MATCH(K57,$R$17:$R$36),8)</f>
        <v>1</v>
      </c>
      <c r="D57" s="5" t="str">
        <f>INDEX($R$17:Y$36,MATCH(K57,$R$17:$R$36),7)</f>
        <v>A104</v>
      </c>
      <c r="E57" s="23" t="str" cm="1">
        <f t="array" ref="E57">INDEX('choix oral'!D:D,ROW())</f>
        <v>MICHENEAU</v>
      </c>
      <c r="F57" s="23" t="str" cm="1">
        <f t="array" ref="F57">INDEX('choix oral'!E:E,ROW())</f>
        <v>Enaël</v>
      </c>
      <c r="G57" s="24" cm="1">
        <f t="array" ref="G57">INDEX('choix oral'!F:F,ROW())</f>
        <v>37</v>
      </c>
      <c r="H57" s="25" t="str" cm="1">
        <f t="array" ref="H57">INDEX('choix oral'!G:G,ROW())</f>
        <v>Approche photographique des vaisseaux extraterrestres déguisés en nuages lenticulaires.</v>
      </c>
      <c r="I57" s="25" t="str" cm="1">
        <f t="array" ref="I57">INDEX('choix oral'!H:H,ROW())</f>
        <v>Anglais</v>
      </c>
      <c r="J57" s="25" t="str">
        <f t="shared" si="5"/>
        <v>Approche photographique des vaisseaux extraterrestres déguisés en nuages lenticulaires. (intro Anglais)</v>
      </c>
      <c r="K57" s="5">
        <f>INDEX('choix oral'!A:A,ROW())</f>
        <v>6</v>
      </c>
      <c r="L57" s="8">
        <f t="shared" si="11"/>
        <v>45785</v>
      </c>
      <c r="M57" s="9">
        <f t="shared" si="12"/>
        <v>0.43749999999999989</v>
      </c>
      <c r="N57" s="5" t="str">
        <f t="shared" si="13"/>
        <v>A106</v>
      </c>
      <c r="O57" s="9">
        <f t="shared" si="14"/>
        <v>0.4270833333333332</v>
      </c>
      <c r="P57" s="26" t="str" cm="1">
        <f t="array" ref="P57">INDEX('choix oral'!I:I,ROW())</f>
        <v>non</v>
      </c>
    </row>
    <row r="58" spans="1:16" x14ac:dyDescent="0.25">
      <c r="A58" s="4">
        <f>IF('choix oral'!C58&lt;&gt;"",ROW()-1,"")</f>
        <v>57</v>
      </c>
      <c r="B58" s="5">
        <f>COUNTIF(K$1:K58,K58)</f>
        <v>8</v>
      </c>
      <c r="C58" s="5">
        <f>INDEX($R$17:Y$36,MATCH(K58,$R$17:$R$36),8)</f>
        <v>1</v>
      </c>
      <c r="D58" s="5" t="str">
        <f>INDEX($R$17:Y$36,MATCH(K58,$R$17:$R$36),7)</f>
        <v>A104</v>
      </c>
      <c r="E58" s="23" t="str" cm="1">
        <f t="array" ref="E58">INDEX('choix oral'!D:D,ROW())</f>
        <v>OUDET</v>
      </c>
      <c r="F58" s="23" t="str" cm="1">
        <f t="array" ref="F58">INDEX('choix oral'!E:E,ROW())</f>
        <v>Abdullah</v>
      </c>
      <c r="G58" s="24" cm="1">
        <f t="array" ref="G58">INDEX('choix oral'!F:F,ROW())</f>
        <v>35</v>
      </c>
      <c r="H58" s="25" t="str" cm="1">
        <f t="array" ref="H58">INDEX('choix oral'!G:G,ROW())</f>
        <v>Musique : détails sur la partition des chutes du Niagara</v>
      </c>
      <c r="I58" s="25" t="str" cm="1">
        <f t="array" ref="I58">INDEX('choix oral'!H:H,ROW())</f>
        <v>Anglais</v>
      </c>
      <c r="J58" s="25" t="str">
        <f t="shared" si="5"/>
        <v>Musique : détails sur la partition des chutes du Niagara (intro Anglais)</v>
      </c>
      <c r="K58" s="5">
        <f>INDEX('choix oral'!A:A,ROW())</f>
        <v>6</v>
      </c>
      <c r="L58" s="8">
        <f t="shared" si="11"/>
        <v>45785</v>
      </c>
      <c r="M58" s="9">
        <f t="shared" si="12"/>
        <v>0.45138888888888878</v>
      </c>
      <c r="N58" s="5" t="str">
        <f t="shared" si="13"/>
        <v>A106</v>
      </c>
      <c r="O58" s="9">
        <f t="shared" si="14"/>
        <v>0.4409722222222221</v>
      </c>
      <c r="P58" s="26" t="str" cm="1">
        <f t="array" ref="P58">INDEX('choix oral'!I:I,ROW())</f>
        <v>non</v>
      </c>
    </row>
    <row r="59" spans="1:16" x14ac:dyDescent="0.25">
      <c r="A59" s="4">
        <f>IF('choix oral'!C59&lt;&gt;"",ROW()-1,"")</f>
        <v>58</v>
      </c>
      <c r="B59" s="5">
        <f>COUNTIF(K$1:K59,K59)</f>
        <v>9</v>
      </c>
      <c r="C59" s="5">
        <f>INDEX($R$17:Y$36,MATCH(K59,$R$17:$R$36),8)</f>
        <v>1</v>
      </c>
      <c r="D59" s="5" t="str">
        <f>INDEX($R$17:Y$36,MATCH(K59,$R$17:$R$36),7)</f>
        <v>A104</v>
      </c>
      <c r="E59" s="23" t="str" cm="1">
        <f t="array" ref="E59">INDEX('choix oral'!D:D,ROW())</f>
        <v>PAYEN</v>
      </c>
      <c r="F59" s="23" t="str" cm="1">
        <f t="array" ref="F59">INDEX('choix oral'!E:E,ROW())</f>
        <v>Noa</v>
      </c>
      <c r="G59" s="24" cm="1">
        <f t="array" ref="G59">INDEX('choix oral'!F:F,ROW())</f>
        <v>32</v>
      </c>
      <c r="H59" s="25" t="str" cm="1">
        <f t="array" ref="H59">INDEX('choix oral'!G:G,ROW())</f>
        <v>Que se passerait-il si le tigre à dents de sabre réapparaissait sur la terre aujourd'hui ?</v>
      </c>
      <c r="I59" s="25" t="str" cm="1">
        <f t="array" ref="I59">INDEX('choix oral'!H:H,ROW())</f>
        <v>Anglais</v>
      </c>
      <c r="J59" s="25" t="str">
        <f t="shared" si="5"/>
        <v>Que se passerait-il si le tigre à dents de sabre réapparaissait sur la terre aujourd'hui ? (intro Anglais)</v>
      </c>
      <c r="K59" s="5">
        <f>INDEX('choix oral'!A:A,ROW())</f>
        <v>6</v>
      </c>
      <c r="L59" s="8">
        <f t="shared" si="11"/>
        <v>45785</v>
      </c>
      <c r="M59" s="9">
        <f t="shared" si="12"/>
        <v>0.46527777777777768</v>
      </c>
      <c r="N59" s="5" t="str">
        <f t="shared" si="13"/>
        <v>A106</v>
      </c>
      <c r="O59" s="9">
        <f t="shared" si="14"/>
        <v>0.45486111111111099</v>
      </c>
      <c r="P59" s="26" t="str" cm="1">
        <f t="array" ref="P59">INDEX('choix oral'!I:I,ROW())</f>
        <v>non</v>
      </c>
    </row>
    <row r="60" spans="1:16" x14ac:dyDescent="0.25">
      <c r="A60" s="4">
        <f>IF('choix oral'!C60&lt;&gt;"",ROW()-1,"")</f>
        <v>59</v>
      </c>
      <c r="B60" s="5">
        <f>COUNTIF(K$1:K60,K60)</f>
        <v>10</v>
      </c>
      <c r="C60" s="5">
        <f>INDEX($R$17:Y$36,MATCH(K60,$R$17:$R$36),8)</f>
        <v>1</v>
      </c>
      <c r="D60" s="5" t="str">
        <f>INDEX($R$17:Y$36,MATCH(K60,$R$17:$R$36),7)</f>
        <v>A104</v>
      </c>
      <c r="E60" s="23" t="str" cm="1">
        <f t="array" ref="E60">INDEX('choix oral'!D:D,ROW())</f>
        <v>PEPE</v>
      </c>
      <c r="F60" s="23" t="str" cm="1">
        <f t="array" ref="F60">INDEX('choix oral'!E:E,ROW())</f>
        <v>Charlotte</v>
      </c>
      <c r="G60" s="24" cm="1">
        <f t="array" ref="G60">INDEX('choix oral'!F:F,ROW())</f>
        <v>36</v>
      </c>
      <c r="H60" s="25" t="str" cm="1">
        <f t="array" ref="H60">INDEX('choix oral'!G:G,ROW())</f>
        <v>La phobie des pieds de chaise et son traitement.</v>
      </c>
      <c r="I60" s="25" t="str" cm="1">
        <f t="array" ref="I60">INDEX('choix oral'!H:H,ROW())</f>
        <v>Anglais</v>
      </c>
      <c r="J60" s="25" t="str">
        <f t="shared" si="5"/>
        <v>La phobie des pieds de chaise et son traitement. (intro Anglais)</v>
      </c>
      <c r="K60" s="5">
        <f>INDEX('choix oral'!A:A,ROW())</f>
        <v>6</v>
      </c>
      <c r="L60" s="8">
        <f t="shared" si="11"/>
        <v>45785</v>
      </c>
      <c r="M60" s="9">
        <f t="shared" si="12"/>
        <v>0.47916666666666657</v>
      </c>
      <c r="N60" s="5" t="str">
        <f t="shared" si="13"/>
        <v>A106</v>
      </c>
      <c r="O60" s="9">
        <f t="shared" si="14"/>
        <v>0.46874999999999989</v>
      </c>
      <c r="P60" s="26" t="str" cm="1">
        <f t="array" ref="P60">INDEX('choix oral'!I:I,ROW())</f>
        <v>non</v>
      </c>
    </row>
    <row r="61" spans="1:16" x14ac:dyDescent="0.25">
      <c r="A61" s="4">
        <f>IF('choix oral'!C61&lt;&gt;"",ROW()-1,"")</f>
        <v>60</v>
      </c>
      <c r="B61" s="5">
        <f>COUNTIF(K$1:K61,K61)</f>
        <v>1</v>
      </c>
      <c r="C61" s="5">
        <f>INDEX($R$17:Y$36,MATCH(K61,$R$17:$R$36),8)</f>
        <v>1</v>
      </c>
      <c r="D61" s="5" t="str">
        <f>INDEX($R$17:Y$36,MATCH(K61,$R$17:$R$36),7)</f>
        <v>A104</v>
      </c>
      <c r="E61" s="23" t="str" cm="1">
        <f t="array" ref="E61">INDEX('choix oral'!D:D,ROW())</f>
        <v>PINI</v>
      </c>
      <c r="F61" s="23" t="str" cm="1">
        <f t="array" ref="F61">INDEX('choix oral'!E:E,ROW())</f>
        <v>Imran</v>
      </c>
      <c r="G61" s="24" cm="1">
        <f t="array" ref="G61">INDEX('choix oral'!F:F,ROW())</f>
        <v>33</v>
      </c>
      <c r="H61" s="25" t="str" cm="1">
        <f t="array" ref="H61">INDEX('choix oral'!G:G,ROW())</f>
        <v>Recherche et développement : recyclage des allumettes usagées</v>
      </c>
      <c r="I61" s="25" t="str" cm="1">
        <f t="array" ref="I61">INDEX('choix oral'!H:H,ROW())</f>
        <v>Anglais</v>
      </c>
      <c r="J61" s="25" t="str">
        <f t="shared" si="5"/>
        <v>Recherche et développement : recyclage des allumettes usagées (intro Anglais)</v>
      </c>
      <c r="K61" s="5">
        <f>INDEX('choix oral'!A:A,ROW())</f>
        <v>7</v>
      </c>
      <c r="L61" s="8">
        <f t="shared" si="11"/>
        <v>45785</v>
      </c>
      <c r="M61" s="9">
        <f t="shared" si="12"/>
        <v>0.34375</v>
      </c>
      <c r="N61" s="5" t="str">
        <f t="shared" si="13"/>
        <v>A108</v>
      </c>
      <c r="O61" s="9">
        <f t="shared" si="14"/>
        <v>0.33333333333333331</v>
      </c>
      <c r="P61" s="26" t="str" cm="1">
        <f t="array" ref="P61">INDEX('choix oral'!I:I,ROW())</f>
        <v>non</v>
      </c>
    </row>
    <row r="62" spans="1:16" x14ac:dyDescent="0.25">
      <c r="A62" s="4">
        <f>IF('choix oral'!C62&lt;&gt;"",ROW()-1,"")</f>
        <v>61</v>
      </c>
      <c r="B62" s="5">
        <f>COUNTIF(K$1:K62,K62)</f>
        <v>2</v>
      </c>
      <c r="C62" s="5">
        <f>INDEX($R$17:Y$36,MATCH(K62,$R$17:$R$36),8)</f>
        <v>1</v>
      </c>
      <c r="D62" s="5" t="str">
        <f>INDEX($R$17:Y$36,MATCH(K62,$R$17:$R$36),7)</f>
        <v>A104</v>
      </c>
      <c r="E62" s="23" t="str" cm="1">
        <f t="array" ref="E62">INDEX('choix oral'!D:D,ROW())</f>
        <v>PINOT</v>
      </c>
      <c r="F62" s="23" t="str" cm="1">
        <f t="array" ref="F62">INDEX('choix oral'!E:E,ROW())</f>
        <v>Mariam</v>
      </c>
      <c r="G62" s="24" cm="1">
        <f t="array" ref="G62">INDEX('choix oral'!F:F,ROW())</f>
        <v>33</v>
      </c>
      <c r="H62" s="25" t="str" cm="1">
        <f t="array" ref="H62">INDEX('choix oral'!G:G,ROW())</f>
        <v>Recherche et développement : recyclage des allumettes usagées</v>
      </c>
      <c r="I62" s="25" t="str" cm="1">
        <f t="array" ref="I62">INDEX('choix oral'!H:H,ROW())</f>
        <v>Anglais</v>
      </c>
      <c r="J62" s="25" t="str">
        <f t="shared" si="5"/>
        <v>Recherche et développement : recyclage des allumettes usagées (intro Anglais)</v>
      </c>
      <c r="K62" s="5">
        <f>INDEX('choix oral'!A:A,ROW())</f>
        <v>7</v>
      </c>
      <c r="L62" s="8">
        <f t="shared" si="11"/>
        <v>45785</v>
      </c>
      <c r="M62" s="9">
        <f t="shared" si="12"/>
        <v>0.3576388888888889</v>
      </c>
      <c r="N62" s="5" t="str">
        <f t="shared" si="13"/>
        <v>A108</v>
      </c>
      <c r="O62" s="9">
        <f t="shared" si="14"/>
        <v>0.34722222222222221</v>
      </c>
      <c r="P62" s="26" t="str" cm="1">
        <f t="array" ref="P62">INDEX('choix oral'!I:I,ROW())</f>
        <v>non</v>
      </c>
    </row>
    <row r="63" spans="1:16" x14ac:dyDescent="0.25">
      <c r="A63" s="4">
        <f>IF('choix oral'!C63&lt;&gt;"",ROW()-1,"")</f>
        <v>62</v>
      </c>
      <c r="B63" s="5">
        <f>COUNTIF(K$1:K63,K63)</f>
        <v>3</v>
      </c>
      <c r="C63" s="5">
        <f>INDEX($R$17:Y$36,MATCH(K63,$R$17:$R$36),8)</f>
        <v>1</v>
      </c>
      <c r="D63" s="5" t="str">
        <f>INDEX($R$17:Y$36,MATCH(K63,$R$17:$R$36),7)</f>
        <v>A104</v>
      </c>
      <c r="E63" s="23" t="str" cm="1">
        <f t="array" ref="E63">INDEX('choix oral'!D:D,ROW())</f>
        <v>POISSONNIER</v>
      </c>
      <c r="F63" s="23" t="str" cm="1">
        <f t="array" ref="F63">INDEX('choix oral'!E:E,ROW())</f>
        <v>Imen</v>
      </c>
      <c r="G63" s="24" cm="1">
        <f t="array" ref="G63">INDEX('choix oral'!F:F,ROW())</f>
        <v>32</v>
      </c>
      <c r="H63" s="25" t="str" cm="1">
        <f t="array" ref="H63">INDEX('choix oral'!G:G,ROW())</f>
        <v>Recherche et développement : recyclage des allumettes usagées</v>
      </c>
      <c r="I63" s="25" t="str" cm="1">
        <f t="array" ref="I63">INDEX('choix oral'!H:H,ROW())</f>
        <v>Anglais</v>
      </c>
      <c r="J63" s="25" t="str">
        <f t="shared" si="5"/>
        <v>Recherche et développement : recyclage des allumettes usagées (intro Anglais)</v>
      </c>
      <c r="K63" s="5">
        <f>INDEX('choix oral'!A:A,ROW())</f>
        <v>7</v>
      </c>
      <c r="L63" s="8">
        <f t="shared" si="11"/>
        <v>45785</v>
      </c>
      <c r="M63" s="9">
        <f t="shared" si="12"/>
        <v>0.37152777777777779</v>
      </c>
      <c r="N63" s="5" t="str">
        <f t="shared" si="13"/>
        <v>A108</v>
      </c>
      <c r="O63" s="9">
        <f t="shared" si="14"/>
        <v>0.3611111111111111</v>
      </c>
      <c r="P63" s="26" t="str" cm="1">
        <f t="array" ref="P63">INDEX('choix oral'!I:I,ROW())</f>
        <v>non</v>
      </c>
    </row>
    <row r="64" spans="1:16" x14ac:dyDescent="0.25">
      <c r="A64" s="4">
        <f>IF('choix oral'!C64&lt;&gt;"",ROW()-1,"")</f>
        <v>63</v>
      </c>
      <c r="B64" s="5">
        <f>COUNTIF(K$1:K64,K64)</f>
        <v>4</v>
      </c>
      <c r="C64" s="5">
        <f>INDEX($R$17:Y$36,MATCH(K64,$R$17:$R$36),8)</f>
        <v>1</v>
      </c>
      <c r="D64" s="5" t="str">
        <f>INDEX($R$17:Y$36,MATCH(K64,$R$17:$R$36),7)</f>
        <v>A104</v>
      </c>
      <c r="E64" s="23" t="str" cm="1">
        <f t="array" ref="E64">INDEX('choix oral'!D:D,ROW())</f>
        <v>POLICE</v>
      </c>
      <c r="F64" s="23" t="str" cm="1">
        <f t="array" ref="F64">INDEX('choix oral'!E:E,ROW())</f>
        <v>Yliana</v>
      </c>
      <c r="G64" s="24" cm="1">
        <f t="array" ref="G64">INDEX('choix oral'!F:F,ROW())</f>
        <v>37</v>
      </c>
      <c r="H64" s="25" t="str" cm="1">
        <f t="array" ref="H64">INDEX('choix oral'!G:G,ROW())</f>
        <v>Invention inutile : le parapluie pour chaussures</v>
      </c>
      <c r="I64" s="25" t="str" cm="1">
        <f t="array" ref="I64">INDEX('choix oral'!H:H,ROW())</f>
        <v>Anglais</v>
      </c>
      <c r="J64" s="25" t="str">
        <f t="shared" si="5"/>
        <v>Invention inutile : le parapluie pour chaussures (intro Anglais)</v>
      </c>
      <c r="K64" s="5">
        <f>INDEX('choix oral'!A:A,ROW())</f>
        <v>7</v>
      </c>
      <c r="L64" s="8">
        <f t="shared" si="11"/>
        <v>45785</v>
      </c>
      <c r="M64" s="9">
        <f t="shared" si="12"/>
        <v>0.38541666666666669</v>
      </c>
      <c r="N64" s="5" t="str">
        <f t="shared" si="13"/>
        <v>A108</v>
      </c>
      <c r="O64" s="9">
        <f t="shared" si="14"/>
        <v>0.375</v>
      </c>
      <c r="P64" s="26" t="str" cm="1">
        <f t="array" ref="P64">INDEX('choix oral'!I:I,ROW())</f>
        <v>non</v>
      </c>
    </row>
    <row r="65" spans="1:16" x14ac:dyDescent="0.25">
      <c r="A65" s="4">
        <f>IF('choix oral'!C65&lt;&gt;"",ROW()-1,"")</f>
        <v>64</v>
      </c>
      <c r="B65" s="5">
        <f>COUNTIF(K$1:K65,K65)</f>
        <v>5</v>
      </c>
      <c r="C65" s="5">
        <f>INDEX($R$17:Y$36,MATCH(K65,$R$17:$R$36),8)</f>
        <v>1</v>
      </c>
      <c r="D65" s="5" t="str">
        <f>INDEX($R$17:Y$36,MATCH(K65,$R$17:$R$36),7)</f>
        <v>A104</v>
      </c>
      <c r="E65" s="23" t="str" cm="1">
        <f t="array" ref="E65">INDEX('choix oral'!D:D,ROW())</f>
        <v>POLLET</v>
      </c>
      <c r="F65" s="23" t="str" cm="1">
        <f t="array" ref="F65">INDEX('choix oral'!E:E,ROW())</f>
        <v>Théophile</v>
      </c>
      <c r="G65" s="24" cm="1">
        <f t="array" ref="G65">INDEX('choix oral'!F:F,ROW())</f>
        <v>33</v>
      </c>
      <c r="H65" s="25" t="str" cm="1">
        <f t="array" ref="H65">INDEX('choix oral'!G:G,ROW())</f>
        <v>Que se passerait-il si le tigre à dents de sabre réapparaissait sur la terre aujourd'hui ?</v>
      </c>
      <c r="I65" s="25" t="str" cm="1">
        <f t="array" ref="I65">INDEX('choix oral'!H:H,ROW())</f>
        <v>Anglais</v>
      </c>
      <c r="J65" s="25" t="str">
        <f t="shared" si="5"/>
        <v>Que se passerait-il si le tigre à dents de sabre réapparaissait sur la terre aujourd'hui ? (intro Anglais)</v>
      </c>
      <c r="K65" s="5">
        <f>INDEX('choix oral'!A:A,ROW())</f>
        <v>7</v>
      </c>
      <c r="L65" s="8">
        <f t="shared" si="11"/>
        <v>45785</v>
      </c>
      <c r="M65" s="9">
        <f t="shared" si="12"/>
        <v>0.39930555555555558</v>
      </c>
      <c r="N65" s="5" t="str">
        <f t="shared" si="13"/>
        <v>A108</v>
      </c>
      <c r="O65" s="9">
        <f t="shared" si="14"/>
        <v>0.3888888888888889</v>
      </c>
      <c r="P65" s="26" t="str" cm="1">
        <f t="array" ref="P65">INDEX('choix oral'!I:I,ROW())</f>
        <v>non</v>
      </c>
    </row>
    <row r="66" spans="1:16" x14ac:dyDescent="0.25">
      <c r="A66" s="4">
        <f>IF('choix oral'!C66&lt;&gt;"",ROW()-1,"")</f>
        <v>65</v>
      </c>
      <c r="B66" s="5">
        <f>COUNTIF(K$1:K66,K66)</f>
        <v>6</v>
      </c>
      <c r="C66" s="5">
        <f>INDEX($R$17:Y$36,MATCH(K66,$R$17:$R$36),8)</f>
        <v>1</v>
      </c>
      <c r="D66" s="5" t="str">
        <f>INDEX($R$17:Y$36,MATCH(K66,$R$17:$R$36),7)</f>
        <v>A104</v>
      </c>
      <c r="E66" s="23" t="str" cm="1">
        <f t="array" ref="E66">INDEX('choix oral'!D:D,ROW())</f>
        <v>PORTRAIT</v>
      </c>
      <c r="F66" s="23" t="str" cm="1">
        <f t="array" ref="F66">INDEX('choix oral'!E:E,ROW())</f>
        <v>Siham</v>
      </c>
      <c r="G66" s="24" cm="1">
        <f t="array" ref="G66">INDEX('choix oral'!F:F,ROW())</f>
        <v>33</v>
      </c>
      <c r="H66" s="25" t="str" cm="1">
        <f t="array" ref="H66">INDEX('choix oral'!G:G,ROW())</f>
        <v>Musique : détails sur la partition des chutes du Niagara</v>
      </c>
      <c r="I66" s="25" t="str" cm="1">
        <f t="array" ref="I66">INDEX('choix oral'!H:H,ROW())</f>
        <v>Anglais</v>
      </c>
      <c r="J66" s="25" t="str">
        <f t="shared" si="5"/>
        <v>Musique : détails sur la partition des chutes du Niagara (intro Anglais)</v>
      </c>
      <c r="K66" s="5">
        <f>INDEX('choix oral'!A:A,ROW())</f>
        <v>7</v>
      </c>
      <c r="L66" s="8">
        <f t="shared" ref="L66:L97" si="15">IF(LEN(E66)&gt;1,$R$2,"")</f>
        <v>45785</v>
      </c>
      <c r="M66" s="9">
        <f t="shared" ref="M66:M97" si="16">INDEX($T$2:$T$30,ROW()-MATCH(K66,$K:$K,0)+1,1)</f>
        <v>0.42361111111111099</v>
      </c>
      <c r="N66" s="5" t="str">
        <f t="shared" ref="N66:N97" si="17">INDEX($R$17:$W$36,MATCH(K66,$R$17:$R$36),6)</f>
        <v>A108</v>
      </c>
      <c r="O66" s="9">
        <f t="shared" ref="O66:O97" si="18">M66-$R$8</f>
        <v>0.41319444444444431</v>
      </c>
      <c r="P66" s="26" t="str" cm="1">
        <f t="array" ref="P66">INDEX('choix oral'!I:I,ROW())</f>
        <v>non</v>
      </c>
    </row>
    <row r="67" spans="1:16" x14ac:dyDescent="0.25">
      <c r="A67" s="4">
        <f>IF('choix oral'!C67&lt;&gt;"",ROW()-1,"")</f>
        <v>66</v>
      </c>
      <c r="B67" s="5">
        <f>COUNTIF(K$1:K67,K67)</f>
        <v>7</v>
      </c>
      <c r="C67" s="5">
        <f>INDEX($R$17:Y$36,MATCH(K67,$R$17:$R$36),8)</f>
        <v>1</v>
      </c>
      <c r="D67" s="5" t="str">
        <f>INDEX($R$17:Y$36,MATCH(K67,$R$17:$R$36),7)</f>
        <v>A104</v>
      </c>
      <c r="E67" s="23" t="str" cm="1">
        <f t="array" ref="E67">INDEX('choix oral'!D:D,ROW())</f>
        <v>RABAUD</v>
      </c>
      <c r="F67" s="23" t="str" cm="1">
        <f t="array" ref="F67">INDEX('choix oral'!E:E,ROW())</f>
        <v>Ziyad</v>
      </c>
      <c r="G67" s="24" cm="1">
        <f t="array" ref="G67">INDEX('choix oral'!F:F,ROW())</f>
        <v>31</v>
      </c>
      <c r="H67" s="25" t="str" cm="1">
        <f t="array" ref="H67">INDEX('choix oral'!G:G,ROW())</f>
        <v>Que se passerait-il si le tigre à dents de sabre réapparaissait sur la terre aujourd'hui ?</v>
      </c>
      <c r="I67" s="25" t="str" cm="1">
        <f t="array" ref="I67">INDEX('choix oral'!H:H,ROW())</f>
        <v>Anglais</v>
      </c>
      <c r="J67" s="25" t="str">
        <f t="shared" ref="J67:J130" si="19">IF(I67&lt;&gt;"",CONCATENATE(H67," (intro ",I67,")"),H67)</f>
        <v>Que se passerait-il si le tigre à dents de sabre réapparaissait sur la terre aujourd'hui ? (intro Anglais)</v>
      </c>
      <c r="K67" s="5">
        <f>INDEX('choix oral'!A:A,ROW())</f>
        <v>7</v>
      </c>
      <c r="L67" s="8">
        <f t="shared" si="15"/>
        <v>45785</v>
      </c>
      <c r="M67" s="9">
        <f t="shared" si="16"/>
        <v>0.43749999999999989</v>
      </c>
      <c r="N67" s="5" t="str">
        <f t="shared" si="17"/>
        <v>A108</v>
      </c>
      <c r="O67" s="9">
        <f t="shared" si="18"/>
        <v>0.4270833333333332</v>
      </c>
      <c r="P67" s="26" t="str" cm="1">
        <f t="array" ref="P67">INDEX('choix oral'!I:I,ROW())</f>
        <v>oui</v>
      </c>
    </row>
    <row r="68" spans="1:16" x14ac:dyDescent="0.25">
      <c r="A68" s="4">
        <f>IF('choix oral'!C68&lt;&gt;"",ROW()-1,"")</f>
        <v>67</v>
      </c>
      <c r="B68" s="5">
        <f>COUNTIF(K$1:K68,K68)</f>
        <v>8</v>
      </c>
      <c r="C68" s="5">
        <f>INDEX($R$17:Y$36,MATCH(K68,$R$17:$R$36),8)</f>
        <v>1</v>
      </c>
      <c r="D68" s="5" t="str">
        <f>INDEX($R$17:Y$36,MATCH(K68,$R$17:$R$36),7)</f>
        <v>A104</v>
      </c>
      <c r="E68" s="23" t="str" cm="1">
        <f t="array" ref="E68">INDEX('choix oral'!D:D,ROW())</f>
        <v>RESSE</v>
      </c>
      <c r="F68" s="23" t="str" cm="1">
        <f t="array" ref="F68">INDEX('choix oral'!E:E,ROW())</f>
        <v>Anass</v>
      </c>
      <c r="G68" s="24" cm="1">
        <f t="array" ref="G68">INDEX('choix oral'!F:F,ROW())</f>
        <v>31</v>
      </c>
      <c r="H68" s="25" t="str" cm="1">
        <f t="array" ref="H68">INDEX('choix oral'!G:G,ROW())</f>
        <v>Que se passerait-il si le tigre à dents de sabre réapparaissait sur la terre aujourd'hui ?</v>
      </c>
      <c r="I68" s="25" t="str" cm="1">
        <f t="array" ref="I68">INDEX('choix oral'!H:H,ROW())</f>
        <v>Anglais</v>
      </c>
      <c r="J68" s="25" t="str">
        <f t="shared" si="19"/>
        <v>Que se passerait-il si le tigre à dents de sabre réapparaissait sur la terre aujourd'hui ? (intro Anglais)</v>
      </c>
      <c r="K68" s="5">
        <f>INDEX('choix oral'!A:A,ROW())</f>
        <v>7</v>
      </c>
      <c r="L68" s="8">
        <f t="shared" si="15"/>
        <v>45785</v>
      </c>
      <c r="M68" s="9">
        <f t="shared" si="16"/>
        <v>0.45138888888888878</v>
      </c>
      <c r="N68" s="5" t="str">
        <f t="shared" si="17"/>
        <v>A108</v>
      </c>
      <c r="O68" s="9">
        <f t="shared" si="18"/>
        <v>0.4409722222222221</v>
      </c>
      <c r="P68" s="26" t="str" cm="1">
        <f t="array" ref="P68">INDEX('choix oral'!I:I,ROW())</f>
        <v>non</v>
      </c>
    </row>
    <row r="69" spans="1:16" x14ac:dyDescent="0.25">
      <c r="A69" s="4">
        <f>IF('choix oral'!C69&lt;&gt;"",ROW()-1,"")</f>
        <v>68</v>
      </c>
      <c r="B69" s="5">
        <f>COUNTIF(K$1:K69,K69)</f>
        <v>9</v>
      </c>
      <c r="C69" s="5">
        <f>INDEX($R$17:Y$36,MATCH(K69,$R$17:$R$36),8)</f>
        <v>1</v>
      </c>
      <c r="D69" s="5" t="str">
        <f>INDEX($R$17:Y$36,MATCH(K69,$R$17:$R$36),7)</f>
        <v>A104</v>
      </c>
      <c r="E69" s="23" t="str" cm="1">
        <f t="array" ref="E69">INDEX('choix oral'!D:D,ROW())</f>
        <v>REVERDY</v>
      </c>
      <c r="F69" s="23" t="str" cm="1">
        <f t="array" ref="F69">INDEX('choix oral'!E:E,ROW())</f>
        <v>Naomi</v>
      </c>
      <c r="G69" s="24" cm="1">
        <f t="array" ref="G69">INDEX('choix oral'!F:F,ROW())</f>
        <v>33</v>
      </c>
      <c r="H69" s="25" t="str" cm="1">
        <f t="array" ref="H69">INDEX('choix oral'!G:G,ROW())</f>
        <v>Recherche et développement : recyclage des allumettes usagées</v>
      </c>
      <c r="I69" s="25" t="str" cm="1">
        <f t="array" ref="I69">INDEX('choix oral'!H:H,ROW())</f>
        <v>Anglais</v>
      </c>
      <c r="J69" s="25" t="str">
        <f t="shared" si="19"/>
        <v>Recherche et développement : recyclage des allumettes usagées (intro Anglais)</v>
      </c>
      <c r="K69" s="5">
        <f>INDEX('choix oral'!A:A,ROW())</f>
        <v>7</v>
      </c>
      <c r="L69" s="8">
        <f t="shared" si="15"/>
        <v>45785</v>
      </c>
      <c r="M69" s="9">
        <f t="shared" si="16"/>
        <v>0.46527777777777768</v>
      </c>
      <c r="N69" s="5" t="str">
        <f t="shared" si="17"/>
        <v>A108</v>
      </c>
      <c r="O69" s="9">
        <f t="shared" si="18"/>
        <v>0.45486111111111099</v>
      </c>
      <c r="P69" s="26" t="str" cm="1">
        <f t="array" ref="P69">INDEX('choix oral'!I:I,ROW())</f>
        <v>non</v>
      </c>
    </row>
    <row r="70" spans="1:16" x14ac:dyDescent="0.25">
      <c r="A70" s="4">
        <f>IF('choix oral'!C70&lt;&gt;"",ROW()-1,"")</f>
        <v>69</v>
      </c>
      <c r="B70" s="5">
        <f>COUNTIF(K$1:K70,K70)</f>
        <v>10</v>
      </c>
      <c r="C70" s="5">
        <f>INDEX($R$17:Y$36,MATCH(K70,$R$17:$R$36),8)</f>
        <v>1</v>
      </c>
      <c r="D70" s="5" t="str">
        <f>INDEX($R$17:Y$36,MATCH(K70,$R$17:$R$36),7)</f>
        <v>A104</v>
      </c>
      <c r="E70" s="23" t="str" cm="1">
        <f t="array" ref="E70">INDEX('choix oral'!D:D,ROW())</f>
        <v>SAINTOT</v>
      </c>
      <c r="F70" s="23" t="str" cm="1">
        <f t="array" ref="F70">INDEX('choix oral'!E:E,ROW())</f>
        <v>Yara</v>
      </c>
      <c r="G70" s="24" cm="1">
        <f t="array" ref="G70">INDEX('choix oral'!F:F,ROW())</f>
        <v>34</v>
      </c>
      <c r="H70" s="25" t="str" cm="1">
        <f t="array" ref="H70">INDEX('choix oral'!G:G,ROW())</f>
        <v>La phobie des pieds de chaise et son traitement.</v>
      </c>
      <c r="I70" s="25" t="str" cm="1">
        <f t="array" ref="I70">INDEX('choix oral'!H:H,ROW())</f>
        <v>Anglais</v>
      </c>
      <c r="J70" s="25" t="str">
        <f t="shared" si="19"/>
        <v>La phobie des pieds de chaise et son traitement. (intro Anglais)</v>
      </c>
      <c r="K70" s="5">
        <f>INDEX('choix oral'!A:A,ROW())</f>
        <v>7</v>
      </c>
      <c r="L70" s="8">
        <f t="shared" si="15"/>
        <v>45785</v>
      </c>
      <c r="M70" s="9">
        <f t="shared" si="16"/>
        <v>0.47916666666666657</v>
      </c>
      <c r="N70" s="5" t="str">
        <f t="shared" si="17"/>
        <v>A108</v>
      </c>
      <c r="O70" s="9">
        <f t="shared" si="18"/>
        <v>0.46874999999999989</v>
      </c>
      <c r="P70" s="26" t="str" cm="1">
        <f t="array" ref="P70">INDEX('choix oral'!I:I,ROW())</f>
        <v>non</v>
      </c>
    </row>
    <row r="71" spans="1:16" x14ac:dyDescent="0.25">
      <c r="A71" s="4">
        <f>IF('choix oral'!C71&lt;&gt;"",ROW()-1,"")</f>
        <v>70</v>
      </c>
      <c r="B71" s="5">
        <f>COUNTIF(K$1:K71,K71)</f>
        <v>1</v>
      </c>
      <c r="C71" s="5">
        <f>INDEX($R$17:Y$36,MATCH(K71,$R$17:$R$36),8)</f>
        <v>1</v>
      </c>
      <c r="D71" s="5" t="str">
        <f>INDEX($R$17:Y$36,MATCH(K71,$R$17:$R$36),7)</f>
        <v>A104</v>
      </c>
      <c r="E71" s="23" t="str" cm="1">
        <f t="array" ref="E71">INDEX('choix oral'!D:D,ROW())</f>
        <v>SANGARE</v>
      </c>
      <c r="F71" s="23" t="str" cm="1">
        <f t="array" ref="F71">INDEX('choix oral'!E:E,ROW())</f>
        <v>Sean</v>
      </c>
      <c r="G71" s="24" cm="1">
        <f t="array" ref="G71">INDEX('choix oral'!F:F,ROW())</f>
        <v>31</v>
      </c>
      <c r="H71" s="25" t="str" cm="1">
        <f t="array" ref="H71">INDEX('choix oral'!G:G,ROW())</f>
        <v>Que se passerait-il si le tigre à dents de sabre réapparaissait sur la terre aujourd'hui ?</v>
      </c>
      <c r="I71" s="25" t="str" cm="1">
        <f t="array" ref="I71">INDEX('choix oral'!H:H,ROW())</f>
        <v>Anglais</v>
      </c>
      <c r="J71" s="25" t="str">
        <f t="shared" si="19"/>
        <v>Que se passerait-il si le tigre à dents de sabre réapparaissait sur la terre aujourd'hui ? (intro Anglais)</v>
      </c>
      <c r="K71" s="5">
        <f>INDEX('choix oral'!A:A,ROW())</f>
        <v>8</v>
      </c>
      <c r="L71" s="8">
        <f t="shared" si="15"/>
        <v>45785</v>
      </c>
      <c r="M71" s="9">
        <f t="shared" si="16"/>
        <v>0.34375</v>
      </c>
      <c r="N71" s="5" t="str">
        <f t="shared" si="17"/>
        <v>A110</v>
      </c>
      <c r="O71" s="9">
        <f t="shared" si="18"/>
        <v>0.33333333333333331</v>
      </c>
      <c r="P71" s="26" t="str" cm="1">
        <f t="array" ref="P71">INDEX('choix oral'!I:I,ROW())</f>
        <v>non</v>
      </c>
    </row>
    <row r="72" spans="1:16" x14ac:dyDescent="0.25">
      <c r="A72" s="4">
        <f>IF('choix oral'!C72&lt;&gt;"",ROW()-1,"")</f>
        <v>71</v>
      </c>
      <c r="B72" s="5">
        <f>COUNTIF(K$1:K72,K72)</f>
        <v>2</v>
      </c>
      <c r="C72" s="5">
        <f>INDEX($R$17:Y$36,MATCH(K72,$R$17:$R$36),8)</f>
        <v>1</v>
      </c>
      <c r="D72" s="5" t="str">
        <f>INDEX($R$17:Y$36,MATCH(K72,$R$17:$R$36),7)</f>
        <v>A104</v>
      </c>
      <c r="E72" s="23" t="str" cm="1">
        <f t="array" ref="E72">INDEX('choix oral'!D:D,ROW())</f>
        <v>SAUZEAU</v>
      </c>
      <c r="F72" s="23" t="str" cm="1">
        <f t="array" ref="F72">INDEX('choix oral'!E:E,ROW())</f>
        <v>Gaïa</v>
      </c>
      <c r="G72" s="24" cm="1">
        <f t="array" ref="G72">INDEX('choix oral'!F:F,ROW())</f>
        <v>35</v>
      </c>
      <c r="H72" s="25" t="str" cm="1">
        <f t="array" ref="H72">INDEX('choix oral'!G:G,ROW())</f>
        <v>Que se passerait-il si le tigre à dents de sabre réapparaissait sur la terre aujourd'hui ?</v>
      </c>
      <c r="I72" s="25" t="str" cm="1">
        <f t="array" ref="I72">INDEX('choix oral'!H:H,ROW())</f>
        <v>Anglais</v>
      </c>
      <c r="J72" s="25" t="str">
        <f t="shared" si="19"/>
        <v>Que se passerait-il si le tigre à dents de sabre réapparaissait sur la terre aujourd'hui ? (intro Anglais)</v>
      </c>
      <c r="K72" s="5">
        <f>INDEX('choix oral'!A:A,ROW())</f>
        <v>8</v>
      </c>
      <c r="L72" s="8">
        <f t="shared" si="15"/>
        <v>45785</v>
      </c>
      <c r="M72" s="9">
        <f t="shared" si="16"/>
        <v>0.3576388888888889</v>
      </c>
      <c r="N72" s="5" t="str">
        <f t="shared" si="17"/>
        <v>A110</v>
      </c>
      <c r="O72" s="9">
        <f t="shared" si="18"/>
        <v>0.34722222222222221</v>
      </c>
      <c r="P72" s="26" t="str" cm="1">
        <f t="array" ref="P72">INDEX('choix oral'!I:I,ROW())</f>
        <v>non</v>
      </c>
    </row>
    <row r="73" spans="1:16" x14ac:dyDescent="0.25">
      <c r="A73" s="4">
        <f>IF('choix oral'!C73&lt;&gt;"",ROW()-1,"")</f>
        <v>72</v>
      </c>
      <c r="B73" s="5">
        <f>COUNTIF(K$1:K73,K73)</f>
        <v>3</v>
      </c>
      <c r="C73" s="5">
        <f>INDEX($R$17:Y$36,MATCH(K73,$R$17:$R$36),8)</f>
        <v>1</v>
      </c>
      <c r="D73" s="5" t="str">
        <f>INDEX($R$17:Y$36,MATCH(K73,$R$17:$R$36),7)</f>
        <v>A104</v>
      </c>
      <c r="E73" s="23" t="str" cm="1">
        <f t="array" ref="E73">INDEX('choix oral'!D:D,ROW())</f>
        <v>TESTAN</v>
      </c>
      <c r="F73" s="23" t="str" cm="1">
        <f t="array" ref="F73">INDEX('choix oral'!E:E,ROW())</f>
        <v>Dahlia</v>
      </c>
      <c r="G73" s="24" cm="1">
        <f t="array" ref="G73">INDEX('choix oral'!F:F,ROW())</f>
        <v>33</v>
      </c>
      <c r="H73" s="25" t="str" cm="1">
        <f t="array" ref="H73">INDEX('choix oral'!G:G,ROW())</f>
        <v>Cuisine du monde : la soupe de caillou</v>
      </c>
      <c r="I73" s="25" t="str" cm="1">
        <f t="array" ref="I73">INDEX('choix oral'!H:H,ROW())</f>
        <v>Anglais</v>
      </c>
      <c r="J73" s="25" t="str">
        <f t="shared" si="19"/>
        <v>Cuisine du monde : la soupe de caillou (intro Anglais)</v>
      </c>
      <c r="K73" s="5">
        <f>INDEX('choix oral'!A:A,ROW())</f>
        <v>8</v>
      </c>
      <c r="L73" s="8">
        <f t="shared" si="15"/>
        <v>45785</v>
      </c>
      <c r="M73" s="9">
        <f t="shared" si="16"/>
        <v>0.37152777777777779</v>
      </c>
      <c r="N73" s="5" t="str">
        <f t="shared" si="17"/>
        <v>A110</v>
      </c>
      <c r="O73" s="9">
        <f t="shared" si="18"/>
        <v>0.3611111111111111</v>
      </c>
      <c r="P73" s="26" t="str" cm="1">
        <f t="array" ref="P73">INDEX('choix oral'!I:I,ROW())</f>
        <v>non</v>
      </c>
    </row>
    <row r="74" spans="1:16" x14ac:dyDescent="0.25">
      <c r="A74" s="4">
        <f>IF('choix oral'!C74&lt;&gt;"",ROW()-1,"")</f>
        <v>73</v>
      </c>
      <c r="B74" s="5">
        <f>COUNTIF(K$1:K74,K74)</f>
        <v>4</v>
      </c>
      <c r="C74" s="5">
        <f>INDEX($R$17:Y$36,MATCH(K74,$R$17:$R$36),8)</f>
        <v>1</v>
      </c>
      <c r="D74" s="5" t="str">
        <f>INDEX($R$17:Y$36,MATCH(K74,$R$17:$R$36),7)</f>
        <v>A104</v>
      </c>
      <c r="E74" s="23" t="str" cm="1">
        <f t="array" ref="E74">INDEX('choix oral'!D:D,ROW())</f>
        <v>THIBON</v>
      </c>
      <c r="F74" s="23" t="str" cm="1">
        <f t="array" ref="F74">INDEX('choix oral'!E:E,ROW())</f>
        <v>Enaël</v>
      </c>
      <c r="G74" s="24" cm="1">
        <f t="array" ref="G74">INDEX('choix oral'!F:F,ROW())</f>
        <v>34</v>
      </c>
      <c r="H74" s="25" t="str" cm="1">
        <f t="array" ref="H74">INDEX('choix oral'!G:G,ROW())</f>
        <v>Recherche et développement : recyclage des allumettes usagées</v>
      </c>
      <c r="I74" s="25" t="str" cm="1">
        <f t="array" ref="I74">INDEX('choix oral'!H:H,ROW())</f>
        <v>Anglais</v>
      </c>
      <c r="J74" s="25" t="str">
        <f t="shared" si="19"/>
        <v>Recherche et développement : recyclage des allumettes usagées (intro Anglais)</v>
      </c>
      <c r="K74" s="5">
        <f>INDEX('choix oral'!A:A,ROW())</f>
        <v>8</v>
      </c>
      <c r="L74" s="8">
        <f t="shared" si="15"/>
        <v>45785</v>
      </c>
      <c r="M74" s="9">
        <f t="shared" si="16"/>
        <v>0.38541666666666669</v>
      </c>
      <c r="N74" s="5" t="str">
        <f t="shared" si="17"/>
        <v>A110</v>
      </c>
      <c r="O74" s="9">
        <f t="shared" si="18"/>
        <v>0.375</v>
      </c>
      <c r="P74" s="26" t="str" cm="1">
        <f t="array" ref="P74">INDEX('choix oral'!I:I,ROW())</f>
        <v>non</v>
      </c>
    </row>
    <row r="75" spans="1:16" x14ac:dyDescent="0.25">
      <c r="A75" s="4">
        <f>IF('choix oral'!C75&lt;&gt;"",ROW()-1,"")</f>
        <v>74</v>
      </c>
      <c r="B75" s="5">
        <f>COUNTIF(K$1:K75,K75)</f>
        <v>5</v>
      </c>
      <c r="C75" s="5">
        <f>INDEX($R$17:Y$36,MATCH(K75,$R$17:$R$36),8)</f>
        <v>1</v>
      </c>
      <c r="D75" s="5" t="str">
        <f>INDEX($R$17:Y$36,MATCH(K75,$R$17:$R$36),7)</f>
        <v>A104</v>
      </c>
      <c r="E75" s="23" t="str" cm="1">
        <f t="array" ref="E75">INDEX('choix oral'!D:D,ROW())</f>
        <v>TOURVILLE</v>
      </c>
      <c r="F75" s="23" t="str" cm="1">
        <f t="array" ref="F75">INDEX('choix oral'!E:E,ROW())</f>
        <v>Kamélia</v>
      </c>
      <c r="G75" s="24" cm="1">
        <f t="array" ref="G75">INDEX('choix oral'!F:F,ROW())</f>
        <v>37</v>
      </c>
      <c r="H75" s="25" t="str" cm="1">
        <f t="array" ref="H75">INDEX('choix oral'!G:G,ROW())</f>
        <v>Recherche et développement : recyclage des allumettes usagées</v>
      </c>
      <c r="I75" s="25" t="str" cm="1">
        <f t="array" ref="I75">INDEX('choix oral'!H:H,ROW())</f>
        <v>Anglais</v>
      </c>
      <c r="J75" s="25" t="str">
        <f t="shared" si="19"/>
        <v>Recherche et développement : recyclage des allumettes usagées (intro Anglais)</v>
      </c>
      <c r="K75" s="5">
        <f>INDEX('choix oral'!A:A,ROW())</f>
        <v>8</v>
      </c>
      <c r="L75" s="8">
        <f t="shared" si="15"/>
        <v>45785</v>
      </c>
      <c r="M75" s="9">
        <f t="shared" si="16"/>
        <v>0.39930555555555558</v>
      </c>
      <c r="N75" s="5" t="str">
        <f t="shared" si="17"/>
        <v>A110</v>
      </c>
      <c r="O75" s="9">
        <f t="shared" si="18"/>
        <v>0.3888888888888889</v>
      </c>
      <c r="P75" s="26" t="str" cm="1">
        <f t="array" ref="P75">INDEX('choix oral'!I:I,ROW())</f>
        <v>oui</v>
      </c>
    </row>
    <row r="76" spans="1:16" x14ac:dyDescent="0.25">
      <c r="A76" s="4">
        <f>IF('choix oral'!C76&lt;&gt;"",ROW()-1,"")</f>
        <v>75</v>
      </c>
      <c r="B76" s="5">
        <f>COUNTIF(K$1:K76,K76)</f>
        <v>6</v>
      </c>
      <c r="C76" s="5">
        <f>INDEX($R$17:Y$36,MATCH(K76,$R$17:$R$36),8)</f>
        <v>1</v>
      </c>
      <c r="D76" s="5" t="str">
        <f>INDEX($R$17:Y$36,MATCH(K76,$R$17:$R$36),7)</f>
        <v>A104</v>
      </c>
      <c r="E76" s="23" t="str" cm="1">
        <f t="array" ref="E76">INDEX('choix oral'!D:D,ROW())</f>
        <v>DELESQUE</v>
      </c>
      <c r="F76" s="23" t="str" cm="1">
        <f t="array" ref="F76">INDEX('choix oral'!E:E,ROW())</f>
        <v>Eloise</v>
      </c>
      <c r="G76" s="24" cm="1">
        <f t="array" ref="G76">INDEX('choix oral'!F:F,ROW())</f>
        <v>31</v>
      </c>
      <c r="H76" s="25" t="str" cm="1">
        <f t="array" ref="H76">INDEX('choix oral'!G:G,ROW())</f>
        <v>La phobie des pieds de chaise et son traitement.</v>
      </c>
      <c r="I76" s="25" t="str" cm="1">
        <f t="array" ref="I76">INDEX('choix oral'!H:H,ROW())</f>
        <v>Espagnol</v>
      </c>
      <c r="J76" s="25" t="str">
        <f t="shared" si="19"/>
        <v>La phobie des pieds de chaise et son traitement. (intro Espagnol)</v>
      </c>
      <c r="K76" s="5">
        <f>INDEX('choix oral'!A:A,ROW())</f>
        <v>8</v>
      </c>
      <c r="L76" s="8">
        <f t="shared" si="15"/>
        <v>45785</v>
      </c>
      <c r="M76" s="9">
        <f t="shared" si="16"/>
        <v>0.42361111111111099</v>
      </c>
      <c r="N76" s="5" t="str">
        <f t="shared" si="17"/>
        <v>A110</v>
      </c>
      <c r="O76" s="9">
        <f t="shared" si="18"/>
        <v>0.41319444444444431</v>
      </c>
      <c r="P76" s="26" t="str" cm="1">
        <f t="array" ref="P76">INDEX('choix oral'!I:I,ROW())</f>
        <v>oui</v>
      </c>
    </row>
    <row r="77" spans="1:16" x14ac:dyDescent="0.25">
      <c r="A77" s="4">
        <f>IF('choix oral'!C77&lt;&gt;"",ROW()-1,"")</f>
        <v>76</v>
      </c>
      <c r="B77" s="5">
        <f>COUNTIF(K$1:K77,K77)</f>
        <v>7</v>
      </c>
      <c r="C77" s="5">
        <f>INDEX($R$17:Y$36,MATCH(K77,$R$17:$R$36),8)</f>
        <v>1</v>
      </c>
      <c r="D77" s="5" t="str">
        <f>INDEX($R$17:Y$36,MATCH(K77,$R$17:$R$36),7)</f>
        <v>A104</v>
      </c>
      <c r="E77" s="23" t="str" cm="1">
        <f t="array" ref="E77">INDEX('choix oral'!D:D,ROW())</f>
        <v>GONCALVES</v>
      </c>
      <c r="F77" s="23" t="str" cm="1">
        <f t="array" ref="F77">INDEX('choix oral'!E:E,ROW())</f>
        <v>Tobias</v>
      </c>
      <c r="G77" s="24" cm="1">
        <f t="array" ref="G77">INDEX('choix oral'!F:F,ROW())</f>
        <v>31</v>
      </c>
      <c r="H77" s="25" t="str" cm="1">
        <f t="array" ref="H77">INDEX('choix oral'!G:G,ROW())</f>
        <v>La phobie des pieds de chaise et son traitement.</v>
      </c>
      <c r="I77" s="25" t="str" cm="1">
        <f t="array" ref="I77">INDEX('choix oral'!H:H,ROW())</f>
        <v>Espagnol</v>
      </c>
      <c r="J77" s="25" t="str">
        <f t="shared" si="19"/>
        <v>La phobie des pieds de chaise et son traitement. (intro Espagnol)</v>
      </c>
      <c r="K77" s="5">
        <f>INDEX('choix oral'!A:A,ROW())</f>
        <v>8</v>
      </c>
      <c r="L77" s="8">
        <f t="shared" si="15"/>
        <v>45785</v>
      </c>
      <c r="M77" s="9">
        <f t="shared" si="16"/>
        <v>0.43749999999999989</v>
      </c>
      <c r="N77" s="5" t="str">
        <f t="shared" si="17"/>
        <v>A110</v>
      </c>
      <c r="O77" s="9">
        <f t="shared" si="18"/>
        <v>0.4270833333333332</v>
      </c>
      <c r="P77" s="26" t="str" cm="1">
        <f t="array" ref="P77">INDEX('choix oral'!I:I,ROW())</f>
        <v>non</v>
      </c>
    </row>
    <row r="78" spans="1:16" x14ac:dyDescent="0.25">
      <c r="A78" s="4">
        <f>IF('choix oral'!C78&lt;&gt;"",ROW()-1,"")</f>
        <v>77</v>
      </c>
      <c r="B78" s="5">
        <f>COUNTIF(K$1:K78,K78)</f>
        <v>8</v>
      </c>
      <c r="C78" s="5">
        <f>INDEX($R$17:Y$36,MATCH(K78,$R$17:$R$36),8)</f>
        <v>1</v>
      </c>
      <c r="D78" s="5" t="str">
        <f>INDEX($R$17:Y$36,MATCH(K78,$R$17:$R$36),7)</f>
        <v>A104</v>
      </c>
      <c r="E78" s="23" t="str" cm="1">
        <f t="array" ref="E78">INDEX('choix oral'!D:D,ROW())</f>
        <v>GROS</v>
      </c>
      <c r="F78" s="23" t="str" cm="1">
        <f t="array" ref="F78">INDEX('choix oral'!E:E,ROW())</f>
        <v>Ethann</v>
      </c>
      <c r="G78" s="24" cm="1">
        <f t="array" ref="G78">INDEX('choix oral'!F:F,ROW())</f>
        <v>35</v>
      </c>
      <c r="H78" s="25" t="str" cm="1">
        <f t="array" ref="H78">INDEX('choix oral'!G:G,ROW())</f>
        <v>Recherche et développement : recyclage des allumettes usagées</v>
      </c>
      <c r="I78" s="25" t="str" cm="1">
        <f t="array" ref="I78">INDEX('choix oral'!H:H,ROW())</f>
        <v>Espagnol</v>
      </c>
      <c r="J78" s="25" t="str">
        <f t="shared" si="19"/>
        <v>Recherche et développement : recyclage des allumettes usagées (intro Espagnol)</v>
      </c>
      <c r="K78" s="5">
        <f>INDEX('choix oral'!A:A,ROW())</f>
        <v>8</v>
      </c>
      <c r="L78" s="8">
        <f t="shared" si="15"/>
        <v>45785</v>
      </c>
      <c r="M78" s="9">
        <f t="shared" si="16"/>
        <v>0.45138888888888878</v>
      </c>
      <c r="N78" s="5" t="str">
        <f t="shared" si="17"/>
        <v>A110</v>
      </c>
      <c r="O78" s="9">
        <f t="shared" si="18"/>
        <v>0.4409722222222221</v>
      </c>
      <c r="P78" s="26" t="str" cm="1">
        <f t="array" ref="P78">INDEX('choix oral'!I:I,ROW())</f>
        <v>non</v>
      </c>
    </row>
    <row r="79" spans="1:16" x14ac:dyDescent="0.25">
      <c r="A79" s="4">
        <f>IF('choix oral'!C79&lt;&gt;"",ROW()-1,"")</f>
        <v>78</v>
      </c>
      <c r="B79" s="5">
        <f>COUNTIF(K$1:K79,K79)</f>
        <v>9</v>
      </c>
      <c r="C79" s="5">
        <f>INDEX($R$17:Y$36,MATCH(K79,$R$17:$R$36),8)</f>
        <v>1</v>
      </c>
      <c r="D79" s="5" t="str">
        <f>INDEX($R$17:Y$36,MATCH(K79,$R$17:$R$36),7)</f>
        <v>A104</v>
      </c>
      <c r="E79" s="23" t="str" cm="1">
        <f t="array" ref="E79">INDEX('choix oral'!D:D,ROW())</f>
        <v>LALONDE</v>
      </c>
      <c r="F79" s="23" t="str" cm="1">
        <f t="array" ref="F79">INDEX('choix oral'!E:E,ROW())</f>
        <v>Aimy</v>
      </c>
      <c r="G79" s="24" cm="1">
        <f t="array" ref="G79">INDEX('choix oral'!F:F,ROW())</f>
        <v>34</v>
      </c>
      <c r="H79" s="25" t="str" cm="1">
        <f t="array" ref="H79">INDEX('choix oral'!G:G,ROW())</f>
        <v>Musique : détails sur la partition des chutes du Niagara</v>
      </c>
      <c r="I79" s="25" t="str" cm="1">
        <f t="array" ref="I79">INDEX('choix oral'!H:H,ROW())</f>
        <v>Espagnol</v>
      </c>
      <c r="J79" s="25" t="str">
        <f t="shared" si="19"/>
        <v>Musique : détails sur la partition des chutes du Niagara (intro Espagnol)</v>
      </c>
      <c r="K79" s="5">
        <f>INDEX('choix oral'!A:A,ROW())</f>
        <v>8</v>
      </c>
      <c r="L79" s="8">
        <f t="shared" si="15"/>
        <v>45785</v>
      </c>
      <c r="M79" s="9">
        <f t="shared" si="16"/>
        <v>0.46527777777777768</v>
      </c>
      <c r="N79" s="5" t="str">
        <f t="shared" si="17"/>
        <v>A110</v>
      </c>
      <c r="O79" s="9">
        <f t="shared" si="18"/>
        <v>0.45486111111111099</v>
      </c>
      <c r="P79" s="26" t="str" cm="1">
        <f t="array" ref="P79">INDEX('choix oral'!I:I,ROW())</f>
        <v>oui</v>
      </c>
    </row>
    <row r="80" spans="1:16" x14ac:dyDescent="0.25">
      <c r="A80" s="4">
        <f>IF('choix oral'!C80&lt;&gt;"",ROW()-1,"")</f>
        <v>79</v>
      </c>
      <c r="B80" s="5">
        <f>COUNTIF(K$1:K80,K80)</f>
        <v>10</v>
      </c>
      <c r="C80" s="5">
        <f>INDEX($R$17:Y$36,MATCH(K80,$R$17:$R$36),8)</f>
        <v>1</v>
      </c>
      <c r="D80" s="5" t="str">
        <f>INDEX($R$17:Y$36,MATCH(K80,$R$17:$R$36),7)</f>
        <v>A104</v>
      </c>
      <c r="E80" s="23" t="str" cm="1">
        <f t="array" ref="E80">INDEX('choix oral'!D:D,ROW())</f>
        <v>MEDEIROS</v>
      </c>
      <c r="F80" s="23" t="str" cm="1">
        <f t="array" ref="F80">INDEX('choix oral'!E:E,ROW())</f>
        <v>Maïmouna</v>
      </c>
      <c r="G80" s="24" cm="1">
        <f t="array" ref="G80">INDEX('choix oral'!F:F,ROW())</f>
        <v>35</v>
      </c>
      <c r="H80" s="25" t="str" cm="1">
        <f t="array" ref="H80">INDEX('choix oral'!G:G,ROW())</f>
        <v>La phobie des pieds de chaise et son traitement.</v>
      </c>
      <c r="I80" s="25" t="str" cm="1">
        <f t="array" ref="I80">INDEX('choix oral'!H:H,ROW())</f>
        <v>Espagnol</v>
      </c>
      <c r="J80" s="25" t="str">
        <f t="shared" si="19"/>
        <v>La phobie des pieds de chaise et son traitement. (intro Espagnol)</v>
      </c>
      <c r="K80" s="5">
        <f>INDEX('choix oral'!A:A,ROW())</f>
        <v>8</v>
      </c>
      <c r="L80" s="8">
        <f t="shared" si="15"/>
        <v>45785</v>
      </c>
      <c r="M80" s="9">
        <f t="shared" si="16"/>
        <v>0.47916666666666657</v>
      </c>
      <c r="N80" s="5" t="str">
        <f t="shared" si="17"/>
        <v>A110</v>
      </c>
      <c r="O80" s="9">
        <f t="shared" si="18"/>
        <v>0.46874999999999989</v>
      </c>
      <c r="P80" s="26" t="str" cm="1">
        <f t="array" ref="P80">INDEX('choix oral'!I:I,ROW())</f>
        <v>oui</v>
      </c>
    </row>
    <row r="81" spans="1:16" x14ac:dyDescent="0.25">
      <c r="A81" s="4">
        <f>IF('choix oral'!C81&lt;&gt;"",ROW()-1,"")</f>
        <v>80</v>
      </c>
      <c r="B81" s="5">
        <f>COUNTIF(K$1:K81,K81)</f>
        <v>1</v>
      </c>
      <c r="C81" s="5">
        <f>INDEX($R$17:Y$36,MATCH(K81,$R$17:$R$36),8)</f>
        <v>1</v>
      </c>
      <c r="D81" s="5" t="str">
        <f>INDEX($R$17:Y$36,MATCH(K81,$R$17:$R$36),7)</f>
        <v>A104</v>
      </c>
      <c r="E81" s="23" t="str" cm="1">
        <f t="array" ref="E81">INDEX('choix oral'!D:D,ROW())</f>
        <v>BELOUIN</v>
      </c>
      <c r="F81" s="23" t="str" cm="1">
        <f t="array" ref="F81">INDEX('choix oral'!E:E,ROW())</f>
        <v>Léane</v>
      </c>
      <c r="G81" s="24" cm="1">
        <f t="array" ref="G81">INDEX('choix oral'!F:F,ROW())</f>
        <v>32</v>
      </c>
      <c r="H81" s="25" t="str" cm="1">
        <f t="array" ref="H81">INDEX('choix oral'!G:G,ROW())</f>
        <v>Cuisine du monde : la soupe de caillou</v>
      </c>
      <c r="I81" s="25" t="str" cm="1">
        <f t="array" ref="I81">INDEX('choix oral'!H:H,ROW())</f>
        <v>Italien</v>
      </c>
      <c r="J81" s="25" t="str">
        <f t="shared" si="19"/>
        <v>Cuisine du monde : la soupe de caillou (intro Italien)</v>
      </c>
      <c r="K81" s="5">
        <f>INDEX('choix oral'!A:A,ROW())</f>
        <v>9</v>
      </c>
      <c r="L81" s="8">
        <f t="shared" si="15"/>
        <v>45785</v>
      </c>
      <c r="M81" s="9">
        <f t="shared" si="16"/>
        <v>0.34375</v>
      </c>
      <c r="N81" s="5" t="str">
        <f t="shared" si="17"/>
        <v>A112</v>
      </c>
      <c r="O81" s="9">
        <f t="shared" si="18"/>
        <v>0.33333333333333331</v>
      </c>
      <c r="P81" s="26" t="str" cm="1">
        <f t="array" ref="P81">INDEX('choix oral'!I:I,ROW())</f>
        <v>oui</v>
      </c>
    </row>
    <row r="82" spans="1:16" x14ac:dyDescent="0.25">
      <c r="A82" s="4">
        <f>IF('choix oral'!C82&lt;&gt;"",ROW()-1,"")</f>
        <v>81</v>
      </c>
      <c r="B82" s="5">
        <f>COUNTIF(K$1:K82,K82)</f>
        <v>2</v>
      </c>
      <c r="C82" s="5">
        <f>INDEX($R$17:Y$36,MATCH(K82,$R$17:$R$36),8)</f>
        <v>1</v>
      </c>
      <c r="D82" s="5" t="str">
        <f>INDEX($R$17:Y$36,MATCH(K82,$R$17:$R$36),7)</f>
        <v>A104</v>
      </c>
      <c r="E82" s="23" t="str" cm="1">
        <f t="array" ref="E82">INDEX('choix oral'!D:D,ROW())</f>
        <v>KOHL</v>
      </c>
      <c r="F82" s="23" t="str" cm="1">
        <f t="array" ref="F82">INDEX('choix oral'!E:E,ROW())</f>
        <v>Guillaume</v>
      </c>
      <c r="G82" s="24" cm="1">
        <f t="array" ref="G82">INDEX('choix oral'!F:F,ROW())</f>
        <v>33</v>
      </c>
      <c r="H82" s="25" t="str" cm="1">
        <f t="array" ref="H82">INDEX('choix oral'!G:G,ROW())</f>
        <v>La phobie des pieds de chaise et son traitement.</v>
      </c>
      <c r="I82" s="25" t="str" cm="1">
        <f t="array" ref="I82">INDEX('choix oral'!H:H,ROW())</f>
        <v>Italien</v>
      </c>
      <c r="J82" s="25" t="str">
        <f t="shared" si="19"/>
        <v>La phobie des pieds de chaise et son traitement. (intro Italien)</v>
      </c>
      <c r="K82" s="5">
        <f>INDEX('choix oral'!A:A,ROW())</f>
        <v>9</v>
      </c>
      <c r="L82" s="8">
        <f t="shared" si="15"/>
        <v>45785</v>
      </c>
      <c r="M82" s="9">
        <f t="shared" si="16"/>
        <v>0.3576388888888889</v>
      </c>
      <c r="N82" s="5" t="str">
        <f t="shared" si="17"/>
        <v>A112</v>
      </c>
      <c r="O82" s="9">
        <f t="shared" si="18"/>
        <v>0.34722222222222221</v>
      </c>
      <c r="P82" s="26" t="str" cm="1">
        <f t="array" ref="P82">INDEX('choix oral'!I:I,ROW())</f>
        <v>non</v>
      </c>
    </row>
    <row r="83" spans="1:16" x14ac:dyDescent="0.25">
      <c r="A83" s="4">
        <f>IF('choix oral'!C83&lt;&gt;"",ROW()-1,"")</f>
        <v>82</v>
      </c>
      <c r="B83" s="5">
        <f>COUNTIF(K$1:K83,K83)</f>
        <v>3</v>
      </c>
      <c r="C83" s="5">
        <f>INDEX($R$17:Y$36,MATCH(K83,$R$17:$R$36),8)</f>
        <v>1</v>
      </c>
      <c r="D83" s="5" t="str">
        <f>INDEX($R$17:Y$36,MATCH(K83,$R$17:$R$36),7)</f>
        <v>A104</v>
      </c>
      <c r="E83" s="23" t="str" cm="1">
        <f t="array" ref="E83">INDEX('choix oral'!D:D,ROW())</f>
        <v>MAAZOUZ</v>
      </c>
      <c r="F83" s="23" t="str" cm="1">
        <f t="array" ref="F83">INDEX('choix oral'!E:E,ROW())</f>
        <v>Isaac</v>
      </c>
      <c r="G83" s="24" cm="1">
        <f t="array" ref="G83">INDEX('choix oral'!F:F,ROW())</f>
        <v>33</v>
      </c>
      <c r="H83" s="25" t="str" cm="1">
        <f t="array" ref="H83">INDEX('choix oral'!G:G,ROW())</f>
        <v>Cuisine du monde : la soupe de caillou</v>
      </c>
      <c r="I83" s="25" t="str" cm="1">
        <f t="array" ref="I83">INDEX('choix oral'!H:H,ROW())</f>
        <v>Italien</v>
      </c>
      <c r="J83" s="25" t="str">
        <f t="shared" si="19"/>
        <v>Cuisine du monde : la soupe de caillou (intro Italien)</v>
      </c>
      <c r="K83" s="5">
        <f>INDEX('choix oral'!A:A,ROW())</f>
        <v>9</v>
      </c>
      <c r="L83" s="8">
        <f t="shared" si="15"/>
        <v>45785</v>
      </c>
      <c r="M83" s="9">
        <f t="shared" si="16"/>
        <v>0.37152777777777779</v>
      </c>
      <c r="N83" s="5" t="str">
        <f t="shared" si="17"/>
        <v>A112</v>
      </c>
      <c r="O83" s="9">
        <f t="shared" si="18"/>
        <v>0.3611111111111111</v>
      </c>
      <c r="P83" s="26" t="str" cm="1">
        <f t="array" ref="P83">INDEX('choix oral'!I:I,ROW())</f>
        <v>oui</v>
      </c>
    </row>
    <row r="84" spans="1:16" x14ac:dyDescent="0.25">
      <c r="A84" s="4">
        <f>IF('choix oral'!C84&lt;&gt;"",ROW()-1,"")</f>
        <v>83</v>
      </c>
      <c r="B84" s="5">
        <f>COUNTIF(K$1:K84,K84)</f>
        <v>4</v>
      </c>
      <c r="C84" s="5">
        <f>INDEX($R$17:Y$36,MATCH(K84,$R$17:$R$36),8)</f>
        <v>1</v>
      </c>
      <c r="D84" s="5" t="str">
        <f>INDEX($R$17:Y$36,MATCH(K84,$R$17:$R$36),7)</f>
        <v>A104</v>
      </c>
      <c r="E84" s="23" t="str" cm="1">
        <f t="array" ref="E84">INDEX('choix oral'!D:D,ROW())</f>
        <v>AILLERIE</v>
      </c>
      <c r="F84" s="23" t="str" cm="1">
        <f t="array" ref="F84">INDEX('choix oral'!E:E,ROW())</f>
        <v>Nahil</v>
      </c>
      <c r="G84" s="24" cm="1">
        <f t="array" ref="G84">INDEX('choix oral'!F:F,ROW())</f>
        <v>37</v>
      </c>
      <c r="H84" s="25" t="str" cm="1">
        <f t="array" ref="H84">INDEX('choix oral'!G:G,ROW())</f>
        <v>Que se passerait-il si le tigre à dents de sabre réapparaissait sur la terre aujourd'hui ?</v>
      </c>
      <c r="I84" s="25" cm="1">
        <f t="array" ref="I84">INDEX('choix oral'!H:H,ROW())</f>
        <v>0</v>
      </c>
      <c r="J84" s="25" t="str">
        <f t="shared" si="19"/>
        <v>Que se passerait-il si le tigre à dents de sabre réapparaissait sur la terre aujourd'hui ? (intro 0)</v>
      </c>
      <c r="K84" s="5">
        <f>INDEX('choix oral'!A:A,ROW())</f>
        <v>9</v>
      </c>
      <c r="L84" s="8">
        <f t="shared" si="15"/>
        <v>45785</v>
      </c>
      <c r="M84" s="9">
        <f t="shared" si="16"/>
        <v>0.38541666666666669</v>
      </c>
      <c r="N84" s="5" t="str">
        <f t="shared" si="17"/>
        <v>A112</v>
      </c>
      <c r="O84" s="9">
        <f t="shared" si="18"/>
        <v>0.375</v>
      </c>
      <c r="P84" s="26" t="str" cm="1">
        <f t="array" ref="P84">INDEX('choix oral'!I:I,ROW())</f>
        <v>oui</v>
      </c>
    </row>
    <row r="85" spans="1:16" x14ac:dyDescent="0.25">
      <c r="A85" s="4">
        <f>IF('choix oral'!C85&lt;&gt;"",ROW()-1,"")</f>
        <v>84</v>
      </c>
      <c r="B85" s="5">
        <f>COUNTIF(K$1:K85,K85)</f>
        <v>5</v>
      </c>
      <c r="C85" s="5">
        <f>INDEX($R$17:Y$36,MATCH(K85,$R$17:$R$36),8)</f>
        <v>1</v>
      </c>
      <c r="D85" s="5" t="str">
        <f>INDEX($R$17:Y$36,MATCH(K85,$R$17:$R$36),7)</f>
        <v>A104</v>
      </c>
      <c r="E85" s="23" t="str" cm="1">
        <f t="array" ref="E85">INDEX('choix oral'!D:D,ROW())</f>
        <v>AMIEL</v>
      </c>
      <c r="F85" s="23" t="str" cm="1">
        <f t="array" ref="F85">INDEX('choix oral'!E:E,ROW())</f>
        <v>Yaël</v>
      </c>
      <c r="G85" s="24" cm="1">
        <f t="array" ref="G85">INDEX('choix oral'!F:F,ROW())</f>
        <v>34</v>
      </c>
      <c r="H85" s="25" t="str" cm="1">
        <f t="array" ref="H85">INDEX('choix oral'!G:G,ROW())</f>
        <v>Recherche et développement : recyclage des allumettes usagées</v>
      </c>
      <c r="I85" s="25" cm="1">
        <f t="array" ref="I85">INDEX('choix oral'!H:H,ROW())</f>
        <v>0</v>
      </c>
      <c r="J85" s="25" t="str">
        <f t="shared" si="19"/>
        <v>Recherche et développement : recyclage des allumettes usagées (intro 0)</v>
      </c>
      <c r="K85" s="5">
        <f>INDEX('choix oral'!A:A,ROW())</f>
        <v>9</v>
      </c>
      <c r="L85" s="8">
        <f t="shared" si="15"/>
        <v>45785</v>
      </c>
      <c r="M85" s="9">
        <f t="shared" si="16"/>
        <v>0.39930555555555558</v>
      </c>
      <c r="N85" s="5" t="str">
        <f t="shared" si="17"/>
        <v>A112</v>
      </c>
      <c r="O85" s="9">
        <f t="shared" si="18"/>
        <v>0.3888888888888889</v>
      </c>
      <c r="P85" s="26" t="str" cm="1">
        <f t="array" ref="P85">INDEX('choix oral'!I:I,ROW())</f>
        <v>non</v>
      </c>
    </row>
    <row r="86" spans="1:16" x14ac:dyDescent="0.25">
      <c r="A86" s="4">
        <f>IF('choix oral'!C86&lt;&gt;"",ROW()-1,"")</f>
        <v>85</v>
      </c>
      <c r="B86" s="5">
        <f>COUNTIF(K$1:K86,K86)</f>
        <v>6</v>
      </c>
      <c r="C86" s="5">
        <f>INDEX($R$17:Y$36,MATCH(K86,$R$17:$R$36),8)</f>
        <v>1</v>
      </c>
      <c r="D86" s="5" t="str">
        <f>INDEX($R$17:Y$36,MATCH(K86,$R$17:$R$36),7)</f>
        <v>A104</v>
      </c>
      <c r="E86" s="23" t="str" cm="1">
        <f t="array" ref="E86">INDEX('choix oral'!D:D,ROW())</f>
        <v>ANNEROSE</v>
      </c>
      <c r="F86" s="23" t="str" cm="1">
        <f t="array" ref="F86">INDEX('choix oral'!E:E,ROW())</f>
        <v>Thalya</v>
      </c>
      <c r="G86" s="24" cm="1">
        <f t="array" ref="G86">INDEX('choix oral'!F:F,ROW())</f>
        <v>37</v>
      </c>
      <c r="H86" s="25" t="str" cm="1">
        <f t="array" ref="H86">INDEX('choix oral'!G:G,ROW())</f>
        <v>Agriculture : la limace comme substitut aux tomates cerises</v>
      </c>
      <c r="I86" s="25" cm="1">
        <f t="array" ref="I86">INDEX('choix oral'!H:H,ROW())</f>
        <v>0</v>
      </c>
      <c r="J86" s="25" t="str">
        <f t="shared" si="19"/>
        <v>Agriculture : la limace comme substitut aux tomates cerises (intro 0)</v>
      </c>
      <c r="K86" s="5">
        <f>INDEX('choix oral'!A:A,ROW())</f>
        <v>9</v>
      </c>
      <c r="L86" s="8">
        <f t="shared" si="15"/>
        <v>45785</v>
      </c>
      <c r="M86" s="9">
        <f t="shared" si="16"/>
        <v>0.42361111111111099</v>
      </c>
      <c r="N86" s="5" t="str">
        <f t="shared" si="17"/>
        <v>A112</v>
      </c>
      <c r="O86" s="9">
        <f t="shared" si="18"/>
        <v>0.41319444444444431</v>
      </c>
      <c r="P86" s="26" t="str" cm="1">
        <f t="array" ref="P86">INDEX('choix oral'!I:I,ROW())</f>
        <v>non</v>
      </c>
    </row>
    <row r="87" spans="1:16" x14ac:dyDescent="0.25">
      <c r="A87" s="4">
        <f>IF('choix oral'!C87&lt;&gt;"",ROW()-1,"")</f>
        <v>86</v>
      </c>
      <c r="B87" s="5">
        <f>COUNTIF(K$1:K87,K87)</f>
        <v>7</v>
      </c>
      <c r="C87" s="5">
        <f>INDEX($R$17:Y$36,MATCH(K87,$R$17:$R$36),8)</f>
        <v>1</v>
      </c>
      <c r="D87" s="5" t="str">
        <f>INDEX($R$17:Y$36,MATCH(K87,$R$17:$R$36),7)</f>
        <v>A104</v>
      </c>
      <c r="E87" s="23" t="str" cm="1">
        <f t="array" ref="E87">INDEX('choix oral'!D:D,ROW())</f>
        <v>ATTALAH</v>
      </c>
      <c r="F87" s="23" t="str" cm="1">
        <f t="array" ref="F87">INDEX('choix oral'!E:E,ROW())</f>
        <v>Isabelle</v>
      </c>
      <c r="G87" s="24" cm="1">
        <f t="array" ref="G87">INDEX('choix oral'!F:F,ROW())</f>
        <v>33</v>
      </c>
      <c r="H87" s="25" t="str" cm="1">
        <f t="array" ref="H87">INDEX('choix oral'!G:G,ROW())</f>
        <v>Que se passerait-il si le tigre à dents de sabre réapparaissait sur la terre aujourd'hui ?</v>
      </c>
      <c r="I87" s="25" cm="1">
        <f t="array" ref="I87">INDEX('choix oral'!H:H,ROW())</f>
        <v>0</v>
      </c>
      <c r="J87" s="25" t="str">
        <f t="shared" si="19"/>
        <v>Que se passerait-il si le tigre à dents de sabre réapparaissait sur la terre aujourd'hui ? (intro 0)</v>
      </c>
      <c r="K87" s="5">
        <f>INDEX('choix oral'!A:A,ROW())</f>
        <v>9</v>
      </c>
      <c r="L87" s="8">
        <f t="shared" si="15"/>
        <v>45785</v>
      </c>
      <c r="M87" s="9">
        <f t="shared" si="16"/>
        <v>0.43749999999999989</v>
      </c>
      <c r="N87" s="5" t="str">
        <f t="shared" si="17"/>
        <v>A112</v>
      </c>
      <c r="O87" s="9">
        <f t="shared" si="18"/>
        <v>0.4270833333333332</v>
      </c>
      <c r="P87" s="26" t="str" cm="1">
        <f t="array" ref="P87">INDEX('choix oral'!I:I,ROW())</f>
        <v>non</v>
      </c>
    </row>
    <row r="88" spans="1:16" x14ac:dyDescent="0.25">
      <c r="A88" s="4">
        <f>IF('choix oral'!C88&lt;&gt;"",ROW()-1,"")</f>
        <v>87</v>
      </c>
      <c r="B88" s="5">
        <f>COUNTIF(K$1:K88,K88)</f>
        <v>8</v>
      </c>
      <c r="C88" s="5">
        <f>INDEX($R$17:Y$36,MATCH(K88,$R$17:$R$36),8)</f>
        <v>1</v>
      </c>
      <c r="D88" s="5" t="str">
        <f>INDEX($R$17:Y$36,MATCH(K88,$R$17:$R$36),7)</f>
        <v>A104</v>
      </c>
      <c r="E88" s="23" t="str" cm="1">
        <f t="array" ref="E88">INDEX('choix oral'!D:D,ROW())</f>
        <v>BALDI</v>
      </c>
      <c r="F88" s="23" t="str" cm="1">
        <f t="array" ref="F88">INDEX('choix oral'!E:E,ROW())</f>
        <v>Alizée</v>
      </c>
      <c r="G88" s="24" cm="1">
        <f t="array" ref="G88">INDEX('choix oral'!F:F,ROW())</f>
        <v>36</v>
      </c>
      <c r="H88" s="25" t="str" cm="1">
        <f t="array" ref="H88">INDEX('choix oral'!G:G,ROW())</f>
        <v>Cuisine du monde : la soupe de caillou</v>
      </c>
      <c r="I88" s="25" cm="1">
        <f t="array" ref="I88">INDEX('choix oral'!H:H,ROW())</f>
        <v>0</v>
      </c>
      <c r="J88" s="25" t="str">
        <f t="shared" si="19"/>
        <v>Cuisine du monde : la soupe de caillou (intro 0)</v>
      </c>
      <c r="K88" s="5">
        <f>INDEX('choix oral'!A:A,ROW())</f>
        <v>9</v>
      </c>
      <c r="L88" s="8">
        <f t="shared" si="15"/>
        <v>45785</v>
      </c>
      <c r="M88" s="9">
        <f t="shared" si="16"/>
        <v>0.45138888888888878</v>
      </c>
      <c r="N88" s="5" t="str">
        <f t="shared" si="17"/>
        <v>A112</v>
      </c>
      <c r="O88" s="9">
        <f t="shared" si="18"/>
        <v>0.4409722222222221</v>
      </c>
      <c r="P88" s="26" t="str" cm="1">
        <f t="array" ref="P88">INDEX('choix oral'!I:I,ROW())</f>
        <v>oui</v>
      </c>
    </row>
    <row r="89" spans="1:16" x14ac:dyDescent="0.25">
      <c r="A89" s="4">
        <f>IF('choix oral'!C89&lt;&gt;"",ROW()-1,"")</f>
        <v>88</v>
      </c>
      <c r="B89" s="5">
        <f>COUNTIF(K$1:K89,K89)</f>
        <v>9</v>
      </c>
      <c r="C89" s="5">
        <f>INDEX($R$17:Y$36,MATCH(K89,$R$17:$R$36),8)</f>
        <v>1</v>
      </c>
      <c r="D89" s="5" t="str">
        <f>INDEX($R$17:Y$36,MATCH(K89,$R$17:$R$36),7)</f>
        <v>A104</v>
      </c>
      <c r="E89" s="23" t="str" cm="1">
        <f t="array" ref="E89">INDEX('choix oral'!D:D,ROW())</f>
        <v>BARAS</v>
      </c>
      <c r="F89" s="23" t="str" cm="1">
        <f t="array" ref="F89">INDEX('choix oral'!E:E,ROW())</f>
        <v>Rayane</v>
      </c>
      <c r="G89" s="24" cm="1">
        <f t="array" ref="G89">INDEX('choix oral'!F:F,ROW())</f>
        <v>32</v>
      </c>
      <c r="H89" s="25" t="str" cm="1">
        <f t="array" ref="H89">INDEX('choix oral'!G:G,ROW())</f>
        <v>Recherche et développement : recyclage des allumettes usagées</v>
      </c>
      <c r="I89" s="25" cm="1">
        <f t="array" ref="I89">INDEX('choix oral'!H:H,ROW())</f>
        <v>0</v>
      </c>
      <c r="J89" s="25" t="str">
        <f t="shared" si="19"/>
        <v>Recherche et développement : recyclage des allumettes usagées (intro 0)</v>
      </c>
      <c r="K89" s="5">
        <f>INDEX('choix oral'!A:A,ROW())</f>
        <v>9</v>
      </c>
      <c r="L89" s="8">
        <f t="shared" si="15"/>
        <v>45785</v>
      </c>
      <c r="M89" s="9">
        <f t="shared" si="16"/>
        <v>0.46527777777777768</v>
      </c>
      <c r="N89" s="5" t="str">
        <f t="shared" si="17"/>
        <v>A112</v>
      </c>
      <c r="O89" s="9">
        <f t="shared" si="18"/>
        <v>0.45486111111111099</v>
      </c>
      <c r="P89" s="26" t="str" cm="1">
        <f t="array" ref="P89">INDEX('choix oral'!I:I,ROW())</f>
        <v>non</v>
      </c>
    </row>
    <row r="90" spans="1:16" x14ac:dyDescent="0.25">
      <c r="A90" s="4">
        <f>IF('choix oral'!C90&lt;&gt;"",ROW()-1,"")</f>
        <v>89</v>
      </c>
      <c r="B90" s="5">
        <f>COUNTIF(K$1:K90,K90)</f>
        <v>1</v>
      </c>
      <c r="C90" s="5">
        <f>INDEX($R$17:Y$36,MATCH(K90,$R$17:$R$36),8)</f>
        <v>2</v>
      </c>
      <c r="D90" s="5" t="str">
        <f>INDEX($R$17:Y$36,MATCH(K90,$R$17:$R$36),7)</f>
        <v>B02</v>
      </c>
      <c r="E90" s="23" t="str" cm="1">
        <f t="array" ref="E90">INDEX('choix oral'!D:D,ROW())</f>
        <v>BARNABE</v>
      </c>
      <c r="F90" s="23" t="str" cm="1">
        <f t="array" ref="F90">INDEX('choix oral'!E:E,ROW())</f>
        <v>Amaya</v>
      </c>
      <c r="G90" s="24" cm="1">
        <f t="array" ref="G90">INDEX('choix oral'!F:F,ROW())</f>
        <v>33</v>
      </c>
      <c r="H90" s="25" t="str" cm="1">
        <f t="array" ref="H90">INDEX('choix oral'!G:G,ROW())</f>
        <v>Que se passerait-il si le tigre à dents de sabre réapparaissait sur la terre aujourd'hui ?</v>
      </c>
      <c r="I90" s="25" cm="1">
        <f t="array" ref="I90">INDEX('choix oral'!H:H,ROW())</f>
        <v>0</v>
      </c>
      <c r="J90" s="25" t="str">
        <f t="shared" si="19"/>
        <v>Que se passerait-il si le tigre à dents de sabre réapparaissait sur la terre aujourd'hui ? (intro 0)</v>
      </c>
      <c r="K90" s="5">
        <f>INDEX('choix oral'!A:A,ROW())</f>
        <v>10</v>
      </c>
      <c r="L90" s="8">
        <f t="shared" si="15"/>
        <v>45785</v>
      </c>
      <c r="M90" s="9">
        <f t="shared" si="16"/>
        <v>0.34375</v>
      </c>
      <c r="N90" s="5" t="str">
        <f t="shared" si="17"/>
        <v>B04</v>
      </c>
      <c r="O90" s="9">
        <f t="shared" si="18"/>
        <v>0.33333333333333331</v>
      </c>
      <c r="P90" s="26" t="str" cm="1">
        <f t="array" ref="P90">INDEX('choix oral'!I:I,ROW())</f>
        <v>non</v>
      </c>
    </row>
    <row r="91" spans="1:16" x14ac:dyDescent="0.25">
      <c r="A91" s="4">
        <f>IF('choix oral'!C91&lt;&gt;"",ROW()-1,"")</f>
        <v>90</v>
      </c>
      <c r="B91" s="5">
        <f>COUNTIF(K$1:K91,K91)</f>
        <v>2</v>
      </c>
      <c r="C91" s="5">
        <f>INDEX($R$17:Y$36,MATCH(K91,$R$17:$R$36),8)</f>
        <v>2</v>
      </c>
      <c r="D91" s="5" t="str">
        <f>INDEX($R$17:Y$36,MATCH(K91,$R$17:$R$36),7)</f>
        <v>B02</v>
      </c>
      <c r="E91" s="23" t="str" cm="1">
        <f t="array" ref="E91">INDEX('choix oral'!D:D,ROW())</f>
        <v>BARREY</v>
      </c>
      <c r="F91" s="23" t="str" cm="1">
        <f t="array" ref="F91">INDEX('choix oral'!E:E,ROW())</f>
        <v>Loïs</v>
      </c>
      <c r="G91" s="24" cm="1">
        <f t="array" ref="G91">INDEX('choix oral'!F:F,ROW())</f>
        <v>31</v>
      </c>
      <c r="H91" s="25" t="str" cm="1">
        <f t="array" ref="H91">INDEX('choix oral'!G:G,ROW())</f>
        <v>La phobie des pieds de chaise et son traitement.</v>
      </c>
      <c r="I91" s="25" cm="1">
        <f t="array" ref="I91">INDEX('choix oral'!H:H,ROW())</f>
        <v>0</v>
      </c>
      <c r="J91" s="25" t="str">
        <f t="shared" si="19"/>
        <v>La phobie des pieds de chaise et son traitement. (intro 0)</v>
      </c>
      <c r="K91" s="5">
        <f>INDEX('choix oral'!A:A,ROW())</f>
        <v>10</v>
      </c>
      <c r="L91" s="8">
        <f t="shared" si="15"/>
        <v>45785</v>
      </c>
      <c r="M91" s="9">
        <f t="shared" si="16"/>
        <v>0.3576388888888889</v>
      </c>
      <c r="N91" s="5" t="str">
        <f t="shared" si="17"/>
        <v>B04</v>
      </c>
      <c r="O91" s="9">
        <f t="shared" si="18"/>
        <v>0.34722222222222221</v>
      </c>
      <c r="P91" s="26" t="str" cm="1">
        <f t="array" ref="P91">INDEX('choix oral'!I:I,ROW())</f>
        <v>non</v>
      </c>
    </row>
    <row r="92" spans="1:16" x14ac:dyDescent="0.25">
      <c r="A92" s="4">
        <f>IF('choix oral'!C92&lt;&gt;"",ROW()-1,"")</f>
        <v>91</v>
      </c>
      <c r="B92" s="5">
        <f>COUNTIF(K$1:K92,K92)</f>
        <v>3</v>
      </c>
      <c r="C92" s="5">
        <f>INDEX($R$17:Y$36,MATCH(K92,$R$17:$R$36),8)</f>
        <v>2</v>
      </c>
      <c r="D92" s="5" t="str">
        <f>INDEX($R$17:Y$36,MATCH(K92,$R$17:$R$36),7)</f>
        <v>B02</v>
      </c>
      <c r="E92" s="23" t="str" cm="1">
        <f t="array" ref="E92">INDEX('choix oral'!D:D,ROW())</f>
        <v>BASTOS</v>
      </c>
      <c r="F92" s="23" t="str" cm="1">
        <f t="array" ref="F92">INDEX('choix oral'!E:E,ROW())</f>
        <v>Victoire</v>
      </c>
      <c r="G92" s="24" cm="1">
        <f t="array" ref="G92">INDEX('choix oral'!F:F,ROW())</f>
        <v>37</v>
      </c>
      <c r="H92" s="25" t="str" cm="1">
        <f t="array" ref="H92">INDEX('choix oral'!G:G,ROW())</f>
        <v>Recherche et développement : recyclage des allumettes usagées</v>
      </c>
      <c r="I92" s="25" cm="1">
        <f t="array" ref="I92">INDEX('choix oral'!H:H,ROW())</f>
        <v>0</v>
      </c>
      <c r="J92" s="25" t="str">
        <f t="shared" si="19"/>
        <v>Recherche et développement : recyclage des allumettes usagées (intro 0)</v>
      </c>
      <c r="K92" s="5">
        <f>INDEX('choix oral'!A:A,ROW())</f>
        <v>10</v>
      </c>
      <c r="L92" s="8">
        <f t="shared" si="15"/>
        <v>45785</v>
      </c>
      <c r="M92" s="9">
        <f t="shared" si="16"/>
        <v>0.37152777777777779</v>
      </c>
      <c r="N92" s="5" t="str">
        <f t="shared" si="17"/>
        <v>B04</v>
      </c>
      <c r="O92" s="9">
        <f t="shared" si="18"/>
        <v>0.3611111111111111</v>
      </c>
      <c r="P92" s="26" t="str" cm="1">
        <f t="array" ref="P92">INDEX('choix oral'!I:I,ROW())</f>
        <v>oui</v>
      </c>
    </row>
    <row r="93" spans="1:16" x14ac:dyDescent="0.25">
      <c r="A93" s="4">
        <f>IF('choix oral'!C93&lt;&gt;"",ROW()-1,"")</f>
        <v>92</v>
      </c>
      <c r="B93" s="5">
        <f>COUNTIF(K$1:K93,K93)</f>
        <v>4</v>
      </c>
      <c r="C93" s="5">
        <f>INDEX($R$17:Y$36,MATCH(K93,$R$17:$R$36),8)</f>
        <v>2</v>
      </c>
      <c r="D93" s="5" t="str">
        <f>INDEX($R$17:Y$36,MATCH(K93,$R$17:$R$36),7)</f>
        <v>B02</v>
      </c>
      <c r="E93" s="23" t="str" cm="1">
        <f t="array" ref="E93">INDEX('choix oral'!D:D,ROW())</f>
        <v>BELLAVIA</v>
      </c>
      <c r="F93" s="23" t="str" cm="1">
        <f t="array" ref="F93">INDEX('choix oral'!E:E,ROW())</f>
        <v>Taïna</v>
      </c>
      <c r="G93" s="24" cm="1">
        <f t="array" ref="G93">INDEX('choix oral'!F:F,ROW())</f>
        <v>36</v>
      </c>
      <c r="H93" s="25" t="str" cm="1">
        <f t="array" ref="H93">INDEX('choix oral'!G:G,ROW())</f>
        <v>Que se passerait-il si le tigre à dents de sabre réapparaissait sur la terre aujourd'hui ?</v>
      </c>
      <c r="I93" s="25" cm="1">
        <f t="array" ref="I93">INDEX('choix oral'!H:H,ROW())</f>
        <v>0</v>
      </c>
      <c r="J93" s="25" t="str">
        <f t="shared" si="19"/>
        <v>Que se passerait-il si le tigre à dents de sabre réapparaissait sur la terre aujourd'hui ? (intro 0)</v>
      </c>
      <c r="K93" s="5">
        <f>INDEX('choix oral'!A:A,ROW())</f>
        <v>10</v>
      </c>
      <c r="L93" s="8">
        <f t="shared" si="15"/>
        <v>45785</v>
      </c>
      <c r="M93" s="9">
        <f t="shared" si="16"/>
        <v>0.38541666666666669</v>
      </c>
      <c r="N93" s="5" t="str">
        <f t="shared" si="17"/>
        <v>B04</v>
      </c>
      <c r="O93" s="9">
        <f t="shared" si="18"/>
        <v>0.375</v>
      </c>
      <c r="P93" s="26" t="str" cm="1">
        <f t="array" ref="P93">INDEX('choix oral'!I:I,ROW())</f>
        <v>oui</v>
      </c>
    </row>
    <row r="94" spans="1:16" x14ac:dyDescent="0.25">
      <c r="A94" s="4">
        <f>IF('choix oral'!C94&lt;&gt;"",ROW()-1,"")</f>
        <v>93</v>
      </c>
      <c r="B94" s="5">
        <f>COUNTIF(K$1:K94,K94)</f>
        <v>5</v>
      </c>
      <c r="C94" s="5">
        <f>INDEX($R$17:Y$36,MATCH(K94,$R$17:$R$36),8)</f>
        <v>2</v>
      </c>
      <c r="D94" s="5" t="str">
        <f>INDEX($R$17:Y$36,MATCH(K94,$R$17:$R$36),7)</f>
        <v>B02</v>
      </c>
      <c r="E94" s="23" t="str" cm="1">
        <f t="array" ref="E94">INDEX('choix oral'!D:D,ROW())</f>
        <v>BENOTMANE</v>
      </c>
      <c r="F94" s="23" t="str" cm="1">
        <f t="array" ref="F94">INDEX('choix oral'!E:E,ROW())</f>
        <v>Alana</v>
      </c>
      <c r="G94" s="24" cm="1">
        <f t="array" ref="G94">INDEX('choix oral'!F:F,ROW())</f>
        <v>36</v>
      </c>
      <c r="H94" s="25" t="str" cm="1">
        <f t="array" ref="H94">INDEX('choix oral'!G:G,ROW())</f>
        <v>Musique : détails sur la partition des chutes du Niagara</v>
      </c>
      <c r="I94" s="25" cm="1">
        <f t="array" ref="I94">INDEX('choix oral'!H:H,ROW())</f>
        <v>0</v>
      </c>
      <c r="J94" s="25" t="str">
        <f t="shared" si="19"/>
        <v>Musique : détails sur la partition des chutes du Niagara (intro 0)</v>
      </c>
      <c r="K94" s="5">
        <f>INDEX('choix oral'!A:A,ROW())</f>
        <v>10</v>
      </c>
      <c r="L94" s="8">
        <f t="shared" si="15"/>
        <v>45785</v>
      </c>
      <c r="M94" s="9">
        <f t="shared" si="16"/>
        <v>0.39930555555555558</v>
      </c>
      <c r="N94" s="5" t="str">
        <f t="shared" si="17"/>
        <v>B04</v>
      </c>
      <c r="O94" s="9">
        <f t="shared" si="18"/>
        <v>0.3888888888888889</v>
      </c>
      <c r="P94" s="26" t="str" cm="1">
        <f t="array" ref="P94">INDEX('choix oral'!I:I,ROW())</f>
        <v>non</v>
      </c>
    </row>
    <row r="95" spans="1:16" x14ac:dyDescent="0.25">
      <c r="A95" s="4">
        <f>IF('choix oral'!C95&lt;&gt;"",ROW()-1,"")</f>
        <v>94</v>
      </c>
      <c r="B95" s="5">
        <f>COUNTIF(K$1:K95,K95)</f>
        <v>6</v>
      </c>
      <c r="C95" s="5">
        <f>INDEX($R$17:Y$36,MATCH(K95,$R$17:$R$36),8)</f>
        <v>2</v>
      </c>
      <c r="D95" s="5" t="str">
        <f>INDEX($R$17:Y$36,MATCH(K95,$R$17:$R$36),7)</f>
        <v>B02</v>
      </c>
      <c r="E95" s="23" t="str" cm="1">
        <f t="array" ref="E95">INDEX('choix oral'!D:D,ROW())</f>
        <v>BIGAUD</v>
      </c>
      <c r="F95" s="23" t="str" cm="1">
        <f t="array" ref="F95">INDEX('choix oral'!E:E,ROW())</f>
        <v>Lison</v>
      </c>
      <c r="G95" s="24" cm="1">
        <f t="array" ref="G95">INDEX('choix oral'!F:F,ROW())</f>
        <v>34</v>
      </c>
      <c r="H95" s="25" t="str" cm="1">
        <f t="array" ref="H95">INDEX('choix oral'!G:G,ROW())</f>
        <v>Que se passerait-il si le tigre à dents de sabre réapparaissait sur la terre aujourd'hui ?</v>
      </c>
      <c r="I95" s="25" cm="1">
        <f t="array" ref="I95">INDEX('choix oral'!H:H,ROW())</f>
        <v>0</v>
      </c>
      <c r="J95" s="25" t="str">
        <f t="shared" si="19"/>
        <v>Que se passerait-il si le tigre à dents de sabre réapparaissait sur la terre aujourd'hui ? (intro 0)</v>
      </c>
      <c r="K95" s="5">
        <f>INDEX('choix oral'!A:A,ROW())</f>
        <v>10</v>
      </c>
      <c r="L95" s="8">
        <f t="shared" si="15"/>
        <v>45785</v>
      </c>
      <c r="M95" s="9">
        <f t="shared" si="16"/>
        <v>0.42361111111111099</v>
      </c>
      <c r="N95" s="5" t="str">
        <f t="shared" si="17"/>
        <v>B04</v>
      </c>
      <c r="O95" s="9">
        <f t="shared" si="18"/>
        <v>0.41319444444444431</v>
      </c>
      <c r="P95" s="26" t="str" cm="1">
        <f t="array" ref="P95">INDEX('choix oral'!I:I,ROW())</f>
        <v>oui</v>
      </c>
    </row>
    <row r="96" spans="1:16" x14ac:dyDescent="0.25">
      <c r="A96" s="4">
        <f>IF('choix oral'!C96&lt;&gt;"",ROW()-1,"")</f>
        <v>95</v>
      </c>
      <c r="B96" s="5">
        <f>COUNTIF(K$1:K96,K96)</f>
        <v>7</v>
      </c>
      <c r="C96" s="5">
        <f>INDEX($R$17:Y$36,MATCH(K96,$R$17:$R$36),8)</f>
        <v>2</v>
      </c>
      <c r="D96" s="5" t="str">
        <f>INDEX($R$17:Y$36,MATCH(K96,$R$17:$R$36),7)</f>
        <v>B02</v>
      </c>
      <c r="E96" s="23" t="str" cm="1">
        <f t="array" ref="E96">INDEX('choix oral'!D:D,ROW())</f>
        <v>BOINEAU</v>
      </c>
      <c r="F96" s="23" t="str" cm="1">
        <f t="array" ref="F96">INDEX('choix oral'!E:E,ROW())</f>
        <v>Brandon</v>
      </c>
      <c r="G96" s="24" cm="1">
        <f t="array" ref="G96">INDEX('choix oral'!F:F,ROW())</f>
        <v>36</v>
      </c>
      <c r="H96" s="25" t="str" cm="1">
        <f t="array" ref="H96">INDEX('choix oral'!G:G,ROW())</f>
        <v>Recherche et développement : recyclage des allumettes usagées</v>
      </c>
      <c r="I96" s="25" cm="1">
        <f t="array" ref="I96">INDEX('choix oral'!H:H,ROW())</f>
        <v>0</v>
      </c>
      <c r="J96" s="25" t="str">
        <f t="shared" si="19"/>
        <v>Recherche et développement : recyclage des allumettes usagées (intro 0)</v>
      </c>
      <c r="K96" s="5">
        <f>INDEX('choix oral'!A:A,ROW())</f>
        <v>10</v>
      </c>
      <c r="L96" s="8">
        <f t="shared" si="15"/>
        <v>45785</v>
      </c>
      <c r="M96" s="9">
        <f t="shared" si="16"/>
        <v>0.43749999999999989</v>
      </c>
      <c r="N96" s="5" t="str">
        <f t="shared" si="17"/>
        <v>B04</v>
      </c>
      <c r="O96" s="9">
        <f t="shared" si="18"/>
        <v>0.4270833333333332</v>
      </c>
      <c r="P96" s="26" t="str" cm="1">
        <f t="array" ref="P96">INDEX('choix oral'!I:I,ROW())</f>
        <v>oui</v>
      </c>
    </row>
    <row r="97" spans="1:16" x14ac:dyDescent="0.25">
      <c r="A97" s="4">
        <f>IF('choix oral'!C97&lt;&gt;"",ROW()-1,"")</f>
        <v>96</v>
      </c>
      <c r="B97" s="5">
        <f>COUNTIF(K$1:K97,K97)</f>
        <v>8</v>
      </c>
      <c r="C97" s="5">
        <f>INDEX($R$17:Y$36,MATCH(K97,$R$17:$R$36),8)</f>
        <v>2</v>
      </c>
      <c r="D97" s="5" t="str">
        <f>INDEX($R$17:Y$36,MATCH(K97,$R$17:$R$36),7)</f>
        <v>B02</v>
      </c>
      <c r="E97" s="23" t="str" cm="1">
        <f t="array" ref="E97">INDEX('choix oral'!D:D,ROW())</f>
        <v>BOLOT</v>
      </c>
      <c r="F97" s="23" t="str" cm="1">
        <f t="array" ref="F97">INDEX('choix oral'!E:E,ROW())</f>
        <v>Inna</v>
      </c>
      <c r="G97" s="24" cm="1">
        <f t="array" ref="G97">INDEX('choix oral'!F:F,ROW())</f>
        <v>36</v>
      </c>
      <c r="H97" s="25" t="str" cm="1">
        <f t="array" ref="H97">INDEX('choix oral'!G:G,ROW())</f>
        <v>Que se passerait-il si le tigre à dents de sabre réapparaissait sur la terre aujourd'hui ?</v>
      </c>
      <c r="I97" s="25" cm="1">
        <f t="array" ref="I97">INDEX('choix oral'!H:H,ROW())</f>
        <v>0</v>
      </c>
      <c r="J97" s="25" t="str">
        <f t="shared" si="19"/>
        <v>Que se passerait-il si le tigre à dents de sabre réapparaissait sur la terre aujourd'hui ? (intro 0)</v>
      </c>
      <c r="K97" s="5">
        <f>INDEX('choix oral'!A:A,ROW())</f>
        <v>10</v>
      </c>
      <c r="L97" s="8">
        <f t="shared" si="15"/>
        <v>45785</v>
      </c>
      <c r="M97" s="9">
        <f t="shared" si="16"/>
        <v>0.45138888888888878</v>
      </c>
      <c r="N97" s="5" t="str">
        <f t="shared" si="17"/>
        <v>B04</v>
      </c>
      <c r="O97" s="9">
        <f t="shared" si="18"/>
        <v>0.4409722222222221</v>
      </c>
      <c r="P97" s="26" t="str" cm="1">
        <f t="array" ref="P97">INDEX('choix oral'!I:I,ROW())</f>
        <v>non</v>
      </c>
    </row>
    <row r="98" spans="1:16" x14ac:dyDescent="0.25">
      <c r="A98" s="4">
        <f>IF('choix oral'!C98&lt;&gt;"",ROW()-1,"")</f>
        <v>97</v>
      </c>
      <c r="B98" s="5">
        <f>COUNTIF(K$1:K98,K98)</f>
        <v>9</v>
      </c>
      <c r="C98" s="5">
        <f>INDEX($R$17:Y$36,MATCH(K98,$R$17:$R$36),8)</f>
        <v>2</v>
      </c>
      <c r="D98" s="5" t="str">
        <f>INDEX($R$17:Y$36,MATCH(K98,$R$17:$R$36),7)</f>
        <v>B02</v>
      </c>
      <c r="E98" s="23" t="str" cm="1">
        <f t="array" ref="E98">INDEX('choix oral'!D:D,ROW())</f>
        <v>BOUFFLERS</v>
      </c>
      <c r="F98" s="23" t="str" cm="1">
        <f t="array" ref="F98">INDEX('choix oral'!E:E,ROW())</f>
        <v>Leon</v>
      </c>
      <c r="G98" s="24" cm="1">
        <f t="array" ref="G98">INDEX('choix oral'!F:F,ROW())</f>
        <v>34</v>
      </c>
      <c r="H98" s="25" t="str" cm="1">
        <f t="array" ref="H98">INDEX('choix oral'!G:G,ROW())</f>
        <v>Musique : détails sur la partition des chutes du Niagara</v>
      </c>
      <c r="I98" s="25" cm="1">
        <f t="array" ref="I98">INDEX('choix oral'!H:H,ROW())</f>
        <v>0</v>
      </c>
      <c r="J98" s="25" t="str">
        <f t="shared" si="19"/>
        <v>Musique : détails sur la partition des chutes du Niagara (intro 0)</v>
      </c>
      <c r="K98" s="5">
        <f>INDEX('choix oral'!A:A,ROW())</f>
        <v>10</v>
      </c>
      <c r="L98" s="8">
        <f t="shared" ref="L98:L129" si="20">IF(LEN(E98)&gt;1,$R$2,"")</f>
        <v>45785</v>
      </c>
      <c r="M98" s="9">
        <f t="shared" ref="M98:M129" si="21">INDEX($T$2:$T$30,ROW()-MATCH(K98,$K:$K,0)+1,1)</f>
        <v>0.46527777777777768</v>
      </c>
      <c r="N98" s="5" t="str">
        <f t="shared" ref="N98:N129" si="22">INDEX($R$17:$W$36,MATCH(K98,$R$17:$R$36),6)</f>
        <v>B04</v>
      </c>
      <c r="O98" s="9">
        <f t="shared" ref="O98:O129" si="23">M98-$R$8</f>
        <v>0.45486111111111099</v>
      </c>
      <c r="P98" s="26" t="str" cm="1">
        <f t="array" ref="P98">INDEX('choix oral'!I:I,ROW())</f>
        <v>oui</v>
      </c>
    </row>
    <row r="99" spans="1:16" x14ac:dyDescent="0.25">
      <c r="A99" s="4">
        <f>IF('choix oral'!C99&lt;&gt;"",ROW()-1,"")</f>
        <v>98</v>
      </c>
      <c r="B99" s="5">
        <f>COUNTIF(K$1:K99,K99)</f>
        <v>1</v>
      </c>
      <c r="C99" s="5">
        <f>INDEX($R$17:Y$36,MATCH(K99,$R$17:$R$36),8)</f>
        <v>2</v>
      </c>
      <c r="D99" s="5" t="str">
        <f>INDEX($R$17:Y$36,MATCH(K99,$R$17:$R$36),7)</f>
        <v>B02</v>
      </c>
      <c r="E99" s="23" t="str" cm="1">
        <f t="array" ref="E99">INDEX('choix oral'!D:D,ROW())</f>
        <v>BRACH</v>
      </c>
      <c r="F99" s="23" t="str" cm="1">
        <f t="array" ref="F99">INDEX('choix oral'!E:E,ROW())</f>
        <v>Philippe</v>
      </c>
      <c r="G99" s="24" cm="1">
        <f t="array" ref="G99">INDEX('choix oral'!F:F,ROW())</f>
        <v>37</v>
      </c>
      <c r="H99" s="25" t="str" cm="1">
        <f t="array" ref="H99">INDEX('choix oral'!G:G,ROW())</f>
        <v>Approche photographique des vaisseaux extraterrestres déguisés en nuages lenticulaires.</v>
      </c>
      <c r="I99" s="25" cm="1">
        <f t="array" ref="I99">INDEX('choix oral'!H:H,ROW())</f>
        <v>0</v>
      </c>
      <c r="J99" s="25" t="str">
        <f t="shared" si="19"/>
        <v>Approche photographique des vaisseaux extraterrestres déguisés en nuages lenticulaires. (intro 0)</v>
      </c>
      <c r="K99" s="5">
        <f>INDEX('choix oral'!A:A,ROW())</f>
        <v>11</v>
      </c>
      <c r="L99" s="8">
        <f t="shared" si="20"/>
        <v>45785</v>
      </c>
      <c r="M99" s="9">
        <f t="shared" si="21"/>
        <v>0.34375</v>
      </c>
      <c r="N99" s="5" t="str">
        <f t="shared" si="22"/>
        <v>B09</v>
      </c>
      <c r="O99" s="9">
        <f t="shared" si="23"/>
        <v>0.33333333333333331</v>
      </c>
      <c r="P99" s="26" t="str" cm="1">
        <f t="array" ref="P99">INDEX('choix oral'!I:I,ROW())</f>
        <v>non</v>
      </c>
    </row>
    <row r="100" spans="1:16" x14ac:dyDescent="0.25">
      <c r="A100" s="4">
        <f>IF('choix oral'!C100&lt;&gt;"",ROW()-1,"")</f>
        <v>99</v>
      </c>
      <c r="B100" s="5">
        <f>COUNTIF(K$1:K100,K100)</f>
        <v>2</v>
      </c>
      <c r="C100" s="5">
        <f>INDEX($R$17:Y$36,MATCH(K100,$R$17:$R$36),8)</f>
        <v>2</v>
      </c>
      <c r="D100" s="5" t="str">
        <f>INDEX($R$17:Y$36,MATCH(K100,$R$17:$R$36),7)</f>
        <v>B02</v>
      </c>
      <c r="E100" s="23" t="str" cm="1">
        <f t="array" ref="E100">INDEX('choix oral'!D:D,ROW())</f>
        <v>BREMONT</v>
      </c>
      <c r="F100" s="23" t="str" cm="1">
        <f t="array" ref="F100">INDEX('choix oral'!E:E,ROW())</f>
        <v>Christian</v>
      </c>
      <c r="G100" s="24" cm="1">
        <f t="array" ref="G100">INDEX('choix oral'!F:F,ROW())</f>
        <v>37</v>
      </c>
      <c r="H100" s="25" t="str" cm="1">
        <f t="array" ref="H100">INDEX('choix oral'!G:G,ROW())</f>
        <v>Développement de l’exploitation minière au Wakanda</v>
      </c>
      <c r="I100" s="25" cm="1">
        <f t="array" ref="I100">INDEX('choix oral'!H:H,ROW())</f>
        <v>0</v>
      </c>
      <c r="J100" s="25" t="str">
        <f t="shared" si="19"/>
        <v>Développement de l’exploitation minière au Wakanda (intro 0)</v>
      </c>
      <c r="K100" s="5">
        <f>INDEX('choix oral'!A:A,ROW())</f>
        <v>11</v>
      </c>
      <c r="L100" s="8">
        <f t="shared" si="20"/>
        <v>45785</v>
      </c>
      <c r="M100" s="9">
        <f t="shared" si="21"/>
        <v>0.3576388888888889</v>
      </c>
      <c r="N100" s="5" t="str">
        <f t="shared" si="22"/>
        <v>B09</v>
      </c>
      <c r="O100" s="9">
        <f t="shared" si="23"/>
        <v>0.34722222222222221</v>
      </c>
      <c r="P100" s="26" t="str" cm="1">
        <f t="array" ref="P100">INDEX('choix oral'!I:I,ROW())</f>
        <v>non</v>
      </c>
    </row>
    <row r="101" spans="1:16" x14ac:dyDescent="0.25">
      <c r="A101" s="4">
        <f>IF('choix oral'!C101&lt;&gt;"",ROW()-1,"")</f>
        <v>100</v>
      </c>
      <c r="B101" s="5">
        <f>COUNTIF(K$1:K101,K101)</f>
        <v>3</v>
      </c>
      <c r="C101" s="5">
        <f>INDEX($R$17:Y$36,MATCH(K101,$R$17:$R$36),8)</f>
        <v>2</v>
      </c>
      <c r="D101" s="5" t="str">
        <f>INDEX($R$17:Y$36,MATCH(K101,$R$17:$R$36),7)</f>
        <v>B02</v>
      </c>
      <c r="E101" s="23" t="str" cm="1">
        <f t="array" ref="E101">INDEX('choix oral'!D:D,ROW())</f>
        <v>BROCA</v>
      </c>
      <c r="F101" s="23" t="str" cm="1">
        <f t="array" ref="F101">INDEX('choix oral'!E:E,ROW())</f>
        <v>Calista</v>
      </c>
      <c r="G101" s="24" cm="1">
        <f t="array" ref="G101">INDEX('choix oral'!F:F,ROW())</f>
        <v>35</v>
      </c>
      <c r="H101" s="25" t="str" cm="1">
        <f t="array" ref="H101">INDEX('choix oral'!G:G,ROW())</f>
        <v>Exploration de croyances : peut-on encore affirmer que la terre est plate ?</v>
      </c>
      <c r="I101" s="25" cm="1">
        <f t="array" ref="I101">INDEX('choix oral'!H:H,ROW())</f>
        <v>0</v>
      </c>
      <c r="J101" s="25" t="str">
        <f t="shared" si="19"/>
        <v>Exploration de croyances : peut-on encore affirmer que la terre est plate ? (intro 0)</v>
      </c>
      <c r="K101" s="5">
        <f>INDEX('choix oral'!A:A,ROW())</f>
        <v>11</v>
      </c>
      <c r="L101" s="8">
        <f t="shared" si="20"/>
        <v>45785</v>
      </c>
      <c r="M101" s="9">
        <f t="shared" si="21"/>
        <v>0.37152777777777779</v>
      </c>
      <c r="N101" s="5" t="str">
        <f t="shared" si="22"/>
        <v>B09</v>
      </c>
      <c r="O101" s="9">
        <f t="shared" si="23"/>
        <v>0.3611111111111111</v>
      </c>
      <c r="P101" s="26" t="str" cm="1">
        <f t="array" ref="P101">INDEX('choix oral'!I:I,ROW())</f>
        <v>non</v>
      </c>
    </row>
    <row r="102" spans="1:16" x14ac:dyDescent="0.25">
      <c r="A102" s="4">
        <f>IF('choix oral'!C102&lt;&gt;"",ROW()-1,"")</f>
        <v>101</v>
      </c>
      <c r="B102" s="5">
        <f>COUNTIF(K$1:K102,K102)</f>
        <v>4</v>
      </c>
      <c r="C102" s="5">
        <f>INDEX($R$17:Y$36,MATCH(K102,$R$17:$R$36),8)</f>
        <v>2</v>
      </c>
      <c r="D102" s="5" t="str">
        <f>INDEX($R$17:Y$36,MATCH(K102,$R$17:$R$36),7)</f>
        <v>B02</v>
      </c>
      <c r="E102" s="23" t="str" cm="1">
        <f t="array" ref="E102">INDEX('choix oral'!D:D,ROW())</f>
        <v>BROUDIN</v>
      </c>
      <c r="F102" s="23" t="str" cm="1">
        <f t="array" ref="F102">INDEX('choix oral'!E:E,ROW())</f>
        <v>Youssef</v>
      </c>
      <c r="G102" s="24" cm="1">
        <f t="array" ref="G102">INDEX('choix oral'!F:F,ROW())</f>
        <v>34</v>
      </c>
      <c r="H102" s="25" t="str" cm="1">
        <f t="array" ref="H102">INDEX('choix oral'!G:G,ROW())</f>
        <v>Musique : détails sur la partition des chutes du Niagara</v>
      </c>
      <c r="I102" s="25" cm="1">
        <f t="array" ref="I102">INDEX('choix oral'!H:H,ROW())</f>
        <v>0</v>
      </c>
      <c r="J102" s="25" t="str">
        <f t="shared" si="19"/>
        <v>Musique : détails sur la partition des chutes du Niagara (intro 0)</v>
      </c>
      <c r="K102" s="5">
        <f>INDEX('choix oral'!A:A,ROW())</f>
        <v>11</v>
      </c>
      <c r="L102" s="8">
        <f t="shared" si="20"/>
        <v>45785</v>
      </c>
      <c r="M102" s="9">
        <f t="shared" si="21"/>
        <v>0.38541666666666669</v>
      </c>
      <c r="N102" s="5" t="str">
        <f t="shared" si="22"/>
        <v>B09</v>
      </c>
      <c r="O102" s="9">
        <f t="shared" si="23"/>
        <v>0.375</v>
      </c>
      <c r="P102" s="26" t="str" cm="1">
        <f t="array" ref="P102">INDEX('choix oral'!I:I,ROW())</f>
        <v>oui</v>
      </c>
    </row>
    <row r="103" spans="1:16" x14ac:dyDescent="0.25">
      <c r="A103" s="4">
        <f>IF('choix oral'!C103&lt;&gt;"",ROW()-1,"")</f>
        <v>102</v>
      </c>
      <c r="B103" s="5">
        <f>COUNTIF(K$1:K103,K103)</f>
        <v>5</v>
      </c>
      <c r="C103" s="5">
        <f>INDEX($R$17:Y$36,MATCH(K103,$R$17:$R$36),8)</f>
        <v>2</v>
      </c>
      <c r="D103" s="5" t="str">
        <f>INDEX($R$17:Y$36,MATCH(K103,$R$17:$R$36),7)</f>
        <v>B02</v>
      </c>
      <c r="E103" s="23" t="str" cm="1">
        <f t="array" ref="E103">INDEX('choix oral'!D:D,ROW())</f>
        <v>CALMETTES</v>
      </c>
      <c r="F103" s="23" t="str" cm="1">
        <f t="array" ref="F103">INDEX('choix oral'!E:E,ROW())</f>
        <v>Mustafa</v>
      </c>
      <c r="G103" s="24" cm="1">
        <f t="array" ref="G103">INDEX('choix oral'!F:F,ROW())</f>
        <v>33</v>
      </c>
      <c r="H103" s="25" t="str" cm="1">
        <f t="array" ref="H103">INDEX('choix oral'!G:G,ROW())</f>
        <v>Musique : détails sur la partition des chutes du Niagara</v>
      </c>
      <c r="I103" s="25" cm="1">
        <f t="array" ref="I103">INDEX('choix oral'!H:H,ROW())</f>
        <v>0</v>
      </c>
      <c r="J103" s="25" t="str">
        <f t="shared" si="19"/>
        <v>Musique : détails sur la partition des chutes du Niagara (intro 0)</v>
      </c>
      <c r="K103" s="5">
        <f>INDEX('choix oral'!A:A,ROW())</f>
        <v>11</v>
      </c>
      <c r="L103" s="8">
        <f t="shared" si="20"/>
        <v>45785</v>
      </c>
      <c r="M103" s="9">
        <f t="shared" si="21"/>
        <v>0.39930555555555558</v>
      </c>
      <c r="N103" s="5" t="str">
        <f t="shared" si="22"/>
        <v>B09</v>
      </c>
      <c r="O103" s="9">
        <f t="shared" si="23"/>
        <v>0.3888888888888889</v>
      </c>
      <c r="P103" s="26" t="str" cm="1">
        <f t="array" ref="P103">INDEX('choix oral'!I:I,ROW())</f>
        <v>non</v>
      </c>
    </row>
    <row r="104" spans="1:16" x14ac:dyDescent="0.25">
      <c r="A104" s="4">
        <f>IF('choix oral'!C104&lt;&gt;"",ROW()-1,"")</f>
        <v>103</v>
      </c>
      <c r="B104" s="5">
        <f>COUNTIF(K$1:K104,K104)</f>
        <v>6</v>
      </c>
      <c r="C104" s="5">
        <f>INDEX($R$17:Y$36,MATCH(K104,$R$17:$R$36),8)</f>
        <v>2</v>
      </c>
      <c r="D104" s="5" t="str">
        <f>INDEX($R$17:Y$36,MATCH(K104,$R$17:$R$36),7)</f>
        <v>B02</v>
      </c>
      <c r="E104" s="23" t="str" cm="1">
        <f t="array" ref="E104">INDEX('choix oral'!D:D,ROW())</f>
        <v>CAPLIEZ</v>
      </c>
      <c r="F104" s="23" t="str" cm="1">
        <f t="array" ref="F104">INDEX('choix oral'!E:E,ROW())</f>
        <v>Kayden</v>
      </c>
      <c r="G104" s="24" cm="1">
        <f t="array" ref="G104">INDEX('choix oral'!F:F,ROW())</f>
        <v>33</v>
      </c>
      <c r="H104" s="25" t="str" cm="1">
        <f t="array" ref="H104">INDEX('choix oral'!G:G,ROW())</f>
        <v>Que se passerait-il si le tigre à dents de sabre réapparaissait sur la terre aujourd'hui ?</v>
      </c>
      <c r="I104" s="25" cm="1">
        <f t="array" ref="I104">INDEX('choix oral'!H:H,ROW())</f>
        <v>0</v>
      </c>
      <c r="J104" s="25" t="str">
        <f t="shared" si="19"/>
        <v>Que se passerait-il si le tigre à dents de sabre réapparaissait sur la terre aujourd'hui ? (intro 0)</v>
      </c>
      <c r="K104" s="5">
        <f>INDEX('choix oral'!A:A,ROW())</f>
        <v>11</v>
      </c>
      <c r="L104" s="8">
        <f t="shared" si="20"/>
        <v>45785</v>
      </c>
      <c r="M104" s="9">
        <f t="shared" si="21"/>
        <v>0.42361111111111099</v>
      </c>
      <c r="N104" s="5" t="str">
        <f t="shared" si="22"/>
        <v>B09</v>
      </c>
      <c r="O104" s="9">
        <f t="shared" si="23"/>
        <v>0.41319444444444431</v>
      </c>
      <c r="P104" s="26" t="str" cm="1">
        <f t="array" ref="P104">INDEX('choix oral'!I:I,ROW())</f>
        <v>non</v>
      </c>
    </row>
    <row r="105" spans="1:16" x14ac:dyDescent="0.25">
      <c r="A105" s="4">
        <f>IF('choix oral'!C105&lt;&gt;"",ROW()-1,"")</f>
        <v>104</v>
      </c>
      <c r="B105" s="5">
        <f>COUNTIF(K$1:K105,K105)</f>
        <v>7</v>
      </c>
      <c r="C105" s="5">
        <f>INDEX($R$17:Y$36,MATCH(K105,$R$17:$R$36),8)</f>
        <v>2</v>
      </c>
      <c r="D105" s="5" t="str">
        <f>INDEX($R$17:Y$36,MATCH(K105,$R$17:$R$36),7)</f>
        <v>B02</v>
      </c>
      <c r="E105" s="23" t="str" cm="1">
        <f t="array" ref="E105">INDEX('choix oral'!D:D,ROW())</f>
        <v>CETIN</v>
      </c>
      <c r="F105" s="23" t="str" cm="1">
        <f t="array" ref="F105">INDEX('choix oral'!E:E,ROW())</f>
        <v>Rita</v>
      </c>
      <c r="G105" s="24" cm="1">
        <f t="array" ref="G105">INDEX('choix oral'!F:F,ROW())</f>
        <v>34</v>
      </c>
      <c r="H105" s="25" t="str" cm="1">
        <f t="array" ref="H105">INDEX('choix oral'!G:G,ROW())</f>
        <v>Que se passerait-il si le tigre à dents de sabre réapparaissait sur la terre aujourd'hui ?</v>
      </c>
      <c r="I105" s="25" cm="1">
        <f t="array" ref="I105">INDEX('choix oral'!H:H,ROW())</f>
        <v>0</v>
      </c>
      <c r="J105" s="25" t="str">
        <f t="shared" si="19"/>
        <v>Que se passerait-il si le tigre à dents de sabre réapparaissait sur la terre aujourd'hui ? (intro 0)</v>
      </c>
      <c r="K105" s="5">
        <f>INDEX('choix oral'!A:A,ROW())</f>
        <v>11</v>
      </c>
      <c r="L105" s="8">
        <f t="shared" si="20"/>
        <v>45785</v>
      </c>
      <c r="M105" s="9">
        <f t="shared" si="21"/>
        <v>0.43749999999999989</v>
      </c>
      <c r="N105" s="5" t="str">
        <f t="shared" si="22"/>
        <v>B09</v>
      </c>
      <c r="O105" s="9">
        <f t="shared" si="23"/>
        <v>0.4270833333333332</v>
      </c>
      <c r="P105" s="26" t="str" cm="1">
        <f t="array" ref="P105">INDEX('choix oral'!I:I,ROW())</f>
        <v>oui</v>
      </c>
    </row>
    <row r="106" spans="1:16" x14ac:dyDescent="0.25">
      <c r="A106" s="4">
        <f>IF('choix oral'!C106&lt;&gt;"",ROW()-1,"")</f>
        <v>105</v>
      </c>
      <c r="B106" s="5">
        <f>COUNTIF(K$1:K106,K106)</f>
        <v>8</v>
      </c>
      <c r="C106" s="5">
        <f>INDEX($R$17:Y$36,MATCH(K106,$R$17:$R$36),8)</f>
        <v>2</v>
      </c>
      <c r="D106" s="5" t="str">
        <f>INDEX($R$17:Y$36,MATCH(K106,$R$17:$R$36),7)</f>
        <v>B02</v>
      </c>
      <c r="E106" s="23" t="str" cm="1">
        <f t="array" ref="E106">INDEX('choix oral'!D:D,ROW())</f>
        <v>CHABOCHE</v>
      </c>
      <c r="F106" s="23" t="str" cm="1">
        <f t="array" ref="F106">INDEX('choix oral'!E:E,ROW())</f>
        <v>Amina</v>
      </c>
      <c r="G106" s="24" cm="1">
        <f t="array" ref="G106">INDEX('choix oral'!F:F,ROW())</f>
        <v>35</v>
      </c>
      <c r="H106" s="25" t="str" cm="1">
        <f t="array" ref="H106">INDEX('choix oral'!G:G,ROW())</f>
        <v>Recherche et développement : recyclage des allumettes usagées</v>
      </c>
      <c r="I106" s="25" cm="1">
        <f t="array" ref="I106">INDEX('choix oral'!H:H,ROW())</f>
        <v>0</v>
      </c>
      <c r="J106" s="25" t="str">
        <f t="shared" si="19"/>
        <v>Recherche et développement : recyclage des allumettes usagées (intro 0)</v>
      </c>
      <c r="K106" s="5">
        <f>INDEX('choix oral'!A:A,ROW())</f>
        <v>11</v>
      </c>
      <c r="L106" s="8">
        <f t="shared" si="20"/>
        <v>45785</v>
      </c>
      <c r="M106" s="9">
        <f t="shared" si="21"/>
        <v>0.45138888888888878</v>
      </c>
      <c r="N106" s="5" t="str">
        <f t="shared" si="22"/>
        <v>B09</v>
      </c>
      <c r="O106" s="9">
        <f t="shared" si="23"/>
        <v>0.4409722222222221</v>
      </c>
      <c r="P106" s="26" t="str" cm="1">
        <f t="array" ref="P106">INDEX('choix oral'!I:I,ROW())</f>
        <v>non</v>
      </c>
    </row>
    <row r="107" spans="1:16" x14ac:dyDescent="0.25">
      <c r="A107" s="4">
        <f>IF('choix oral'!C107&lt;&gt;"",ROW()-1,"")</f>
        <v>106</v>
      </c>
      <c r="B107" s="5">
        <f>COUNTIF(K$1:K107,K107)</f>
        <v>9</v>
      </c>
      <c r="C107" s="5">
        <f>INDEX($R$17:Y$36,MATCH(K107,$R$17:$R$36),8)</f>
        <v>2</v>
      </c>
      <c r="D107" s="5" t="str">
        <f>INDEX($R$17:Y$36,MATCH(K107,$R$17:$R$36),7)</f>
        <v>B02</v>
      </c>
      <c r="E107" s="23" t="str" cm="1">
        <f t="array" ref="E107">INDEX('choix oral'!D:D,ROW())</f>
        <v>CHALAND</v>
      </c>
      <c r="F107" s="23" t="str" cm="1">
        <f t="array" ref="F107">INDEX('choix oral'!E:E,ROW())</f>
        <v>Ugo</v>
      </c>
      <c r="G107" s="24" cm="1">
        <f t="array" ref="G107">INDEX('choix oral'!F:F,ROW())</f>
        <v>31</v>
      </c>
      <c r="H107" s="25" t="str" cm="1">
        <f t="array" ref="H107">INDEX('choix oral'!G:G,ROW())</f>
        <v>Que se passerait-il si le tigre à dents de sabre réapparaissait sur la terre aujourd'hui ?</v>
      </c>
      <c r="I107" s="25" cm="1">
        <f t="array" ref="I107">INDEX('choix oral'!H:H,ROW())</f>
        <v>0</v>
      </c>
      <c r="J107" s="25" t="str">
        <f t="shared" si="19"/>
        <v>Que se passerait-il si le tigre à dents de sabre réapparaissait sur la terre aujourd'hui ? (intro 0)</v>
      </c>
      <c r="K107" s="5">
        <f>INDEX('choix oral'!A:A,ROW())</f>
        <v>11</v>
      </c>
      <c r="L107" s="8">
        <f t="shared" si="20"/>
        <v>45785</v>
      </c>
      <c r="M107" s="9">
        <f t="shared" si="21"/>
        <v>0.46527777777777768</v>
      </c>
      <c r="N107" s="5" t="str">
        <f t="shared" si="22"/>
        <v>B09</v>
      </c>
      <c r="O107" s="9">
        <f t="shared" si="23"/>
        <v>0.45486111111111099</v>
      </c>
      <c r="P107" s="26" t="str" cm="1">
        <f t="array" ref="P107">INDEX('choix oral'!I:I,ROW())</f>
        <v>non</v>
      </c>
    </row>
    <row r="108" spans="1:16" x14ac:dyDescent="0.25">
      <c r="A108" s="4">
        <f>IF('choix oral'!C108&lt;&gt;"",ROW()-1,"")</f>
        <v>107</v>
      </c>
      <c r="B108" s="5">
        <f>COUNTIF(K$1:K108,K108)</f>
        <v>1</v>
      </c>
      <c r="C108" s="5">
        <f>INDEX($R$17:Y$36,MATCH(K108,$R$17:$R$36),8)</f>
        <v>2</v>
      </c>
      <c r="D108" s="5" t="str">
        <f>INDEX($R$17:Y$36,MATCH(K108,$R$17:$R$36),7)</f>
        <v>B02</v>
      </c>
      <c r="E108" s="23" t="str" cm="1">
        <f t="array" ref="E108">INDEX('choix oral'!D:D,ROW())</f>
        <v>CHARBIT</v>
      </c>
      <c r="F108" s="23" t="str" cm="1">
        <f t="array" ref="F108">INDEX('choix oral'!E:E,ROW())</f>
        <v>Maximilien</v>
      </c>
      <c r="G108" s="24" cm="1">
        <f t="array" ref="G108">INDEX('choix oral'!F:F,ROW())</f>
        <v>34</v>
      </c>
      <c r="H108" s="25" t="str" cm="1">
        <f t="array" ref="H108">INDEX('choix oral'!G:G,ROW())</f>
        <v>La phobie des pieds de chaise et son traitement.</v>
      </c>
      <c r="I108" s="25" cm="1">
        <f t="array" ref="I108">INDEX('choix oral'!H:H,ROW())</f>
        <v>0</v>
      </c>
      <c r="J108" s="25" t="str">
        <f t="shared" si="19"/>
        <v>La phobie des pieds de chaise et son traitement. (intro 0)</v>
      </c>
      <c r="K108" s="5">
        <f>INDEX('choix oral'!A:A,ROW())</f>
        <v>12</v>
      </c>
      <c r="L108" s="8">
        <f t="shared" si="20"/>
        <v>45785</v>
      </c>
      <c r="M108" s="9">
        <f t="shared" si="21"/>
        <v>0.34375</v>
      </c>
      <c r="N108" s="5" t="str">
        <f t="shared" si="22"/>
        <v>B08</v>
      </c>
      <c r="O108" s="9">
        <f t="shared" si="23"/>
        <v>0.33333333333333331</v>
      </c>
      <c r="P108" s="26" t="str" cm="1">
        <f t="array" ref="P108">INDEX('choix oral'!I:I,ROW())</f>
        <v>non</v>
      </c>
    </row>
    <row r="109" spans="1:16" x14ac:dyDescent="0.25">
      <c r="A109" s="4">
        <f>IF('choix oral'!C109&lt;&gt;"",ROW()-1,"")</f>
        <v>108</v>
      </c>
      <c r="B109" s="5">
        <f>COUNTIF(K$1:K109,K109)</f>
        <v>2</v>
      </c>
      <c r="C109" s="5">
        <f>INDEX($R$17:Y$36,MATCH(K109,$R$17:$R$36),8)</f>
        <v>2</v>
      </c>
      <c r="D109" s="5" t="str">
        <f>INDEX($R$17:Y$36,MATCH(K109,$R$17:$R$36),7)</f>
        <v>B02</v>
      </c>
      <c r="E109" s="23" t="str" cm="1">
        <f t="array" ref="E109">INDEX('choix oral'!D:D,ROW())</f>
        <v>CHASSIN</v>
      </c>
      <c r="F109" s="23" t="str" cm="1">
        <f t="array" ref="F109">INDEX('choix oral'!E:E,ROW())</f>
        <v>Naim</v>
      </c>
      <c r="G109" s="24" cm="1">
        <f t="array" ref="G109">INDEX('choix oral'!F:F,ROW())</f>
        <v>31</v>
      </c>
      <c r="H109" s="25" t="str" cm="1">
        <f t="array" ref="H109">INDEX('choix oral'!G:G,ROW())</f>
        <v>Que se passerait-il si le tigre à dents de sabre réapparaissait sur la terre aujourd'hui ?</v>
      </c>
      <c r="I109" s="25" cm="1">
        <f t="array" ref="I109">INDEX('choix oral'!H:H,ROW())</f>
        <v>0</v>
      </c>
      <c r="J109" s="25" t="str">
        <f t="shared" si="19"/>
        <v>Que se passerait-il si le tigre à dents de sabre réapparaissait sur la terre aujourd'hui ? (intro 0)</v>
      </c>
      <c r="K109" s="5">
        <f>INDEX('choix oral'!A:A,ROW())</f>
        <v>12</v>
      </c>
      <c r="L109" s="8">
        <f t="shared" si="20"/>
        <v>45785</v>
      </c>
      <c r="M109" s="9">
        <f t="shared" si="21"/>
        <v>0.3576388888888889</v>
      </c>
      <c r="N109" s="5" t="str">
        <f t="shared" si="22"/>
        <v>B08</v>
      </c>
      <c r="O109" s="9">
        <f t="shared" si="23"/>
        <v>0.34722222222222221</v>
      </c>
      <c r="P109" s="26" t="str" cm="1">
        <f t="array" ref="P109">INDEX('choix oral'!I:I,ROW())</f>
        <v>non</v>
      </c>
    </row>
    <row r="110" spans="1:16" x14ac:dyDescent="0.25">
      <c r="A110" s="4">
        <f>IF('choix oral'!C110&lt;&gt;"",ROW()-1,"")</f>
        <v>109</v>
      </c>
      <c r="B110" s="5">
        <f>COUNTIF(K$1:K110,K110)</f>
        <v>3</v>
      </c>
      <c r="C110" s="5">
        <f>INDEX($R$17:Y$36,MATCH(K110,$R$17:$R$36),8)</f>
        <v>2</v>
      </c>
      <c r="D110" s="5" t="str">
        <f>INDEX($R$17:Y$36,MATCH(K110,$R$17:$R$36),7)</f>
        <v>B02</v>
      </c>
      <c r="E110" s="23" t="str" cm="1">
        <f t="array" ref="E110">INDEX('choix oral'!D:D,ROW())</f>
        <v>CHAVES</v>
      </c>
      <c r="F110" s="23" t="str" cm="1">
        <f t="array" ref="F110">INDEX('choix oral'!E:E,ROW())</f>
        <v>Yohan</v>
      </c>
      <c r="G110" s="24" cm="1">
        <f t="array" ref="G110">INDEX('choix oral'!F:F,ROW())</f>
        <v>32</v>
      </c>
      <c r="H110" s="25" t="str" cm="1">
        <f t="array" ref="H110">INDEX('choix oral'!G:G,ROW())</f>
        <v>Recherche et développement : recyclage des allumettes usagées</v>
      </c>
      <c r="I110" s="25" cm="1">
        <f t="array" ref="I110">INDEX('choix oral'!H:H,ROW())</f>
        <v>0</v>
      </c>
      <c r="J110" s="25" t="str">
        <f t="shared" si="19"/>
        <v>Recherche et développement : recyclage des allumettes usagées (intro 0)</v>
      </c>
      <c r="K110" s="5">
        <f>INDEX('choix oral'!A:A,ROW())</f>
        <v>12</v>
      </c>
      <c r="L110" s="8">
        <f t="shared" si="20"/>
        <v>45785</v>
      </c>
      <c r="M110" s="9">
        <f t="shared" si="21"/>
        <v>0.37152777777777779</v>
      </c>
      <c r="N110" s="5" t="str">
        <f t="shared" si="22"/>
        <v>B08</v>
      </c>
      <c r="O110" s="9">
        <f t="shared" si="23"/>
        <v>0.3611111111111111</v>
      </c>
      <c r="P110" s="26" t="str" cm="1">
        <f t="array" ref="P110">INDEX('choix oral'!I:I,ROW())</f>
        <v>non</v>
      </c>
    </row>
    <row r="111" spans="1:16" x14ac:dyDescent="0.25">
      <c r="A111" s="4">
        <f>IF('choix oral'!C111&lt;&gt;"",ROW()-1,"")</f>
        <v>110</v>
      </c>
      <c r="B111" s="5">
        <f>COUNTIF(K$1:K111,K111)</f>
        <v>4</v>
      </c>
      <c r="C111" s="5">
        <f>INDEX($R$17:Y$36,MATCH(K111,$R$17:$R$36),8)</f>
        <v>2</v>
      </c>
      <c r="D111" s="5" t="str">
        <f>INDEX($R$17:Y$36,MATCH(K111,$R$17:$R$36),7)</f>
        <v>B02</v>
      </c>
      <c r="E111" s="23" t="str" cm="1">
        <f t="array" ref="E111">INDEX('choix oral'!D:D,ROW())</f>
        <v>COUET</v>
      </c>
      <c r="F111" s="23" t="str" cm="1">
        <f t="array" ref="F111">INDEX('choix oral'!E:E,ROW())</f>
        <v>Éthan</v>
      </c>
      <c r="G111" s="24" cm="1">
        <f t="array" ref="G111">INDEX('choix oral'!F:F,ROW())</f>
        <v>32</v>
      </c>
      <c r="H111" s="25" t="str" cm="1">
        <f t="array" ref="H111">INDEX('choix oral'!G:G,ROW())</f>
        <v>Que se passerait-il si le tigre à dents de sabre réapparaissait sur la terre aujourd'hui ?</v>
      </c>
      <c r="I111" s="25" cm="1">
        <f t="array" ref="I111">INDEX('choix oral'!H:H,ROW())</f>
        <v>0</v>
      </c>
      <c r="J111" s="25" t="str">
        <f t="shared" si="19"/>
        <v>Que se passerait-il si le tigre à dents de sabre réapparaissait sur la terre aujourd'hui ? (intro 0)</v>
      </c>
      <c r="K111" s="5">
        <f>INDEX('choix oral'!A:A,ROW())</f>
        <v>12</v>
      </c>
      <c r="L111" s="8">
        <f t="shared" si="20"/>
        <v>45785</v>
      </c>
      <c r="M111" s="9">
        <f t="shared" si="21"/>
        <v>0.38541666666666669</v>
      </c>
      <c r="N111" s="5" t="str">
        <f t="shared" si="22"/>
        <v>B08</v>
      </c>
      <c r="O111" s="9">
        <f t="shared" si="23"/>
        <v>0.375</v>
      </c>
      <c r="P111" s="26" t="str" cm="1">
        <f t="array" ref="P111">INDEX('choix oral'!I:I,ROW())</f>
        <v>non</v>
      </c>
    </row>
    <row r="112" spans="1:16" x14ac:dyDescent="0.25">
      <c r="A112" s="4">
        <f>IF('choix oral'!C112&lt;&gt;"",ROW()-1,"")</f>
        <v>111</v>
      </c>
      <c r="B112" s="5">
        <f>COUNTIF(K$1:K112,K112)</f>
        <v>5</v>
      </c>
      <c r="C112" s="5">
        <f>INDEX($R$17:Y$36,MATCH(K112,$R$17:$R$36),8)</f>
        <v>2</v>
      </c>
      <c r="D112" s="5" t="str">
        <f>INDEX($R$17:Y$36,MATCH(K112,$R$17:$R$36),7)</f>
        <v>B02</v>
      </c>
      <c r="E112" s="23" t="str" cm="1">
        <f t="array" ref="E112">INDEX('choix oral'!D:D,ROW())</f>
        <v>COURBE</v>
      </c>
      <c r="F112" s="23" t="str" cm="1">
        <f t="array" ref="F112">INDEX('choix oral'!E:E,ROW())</f>
        <v>Samir</v>
      </c>
      <c r="G112" s="24" cm="1">
        <f t="array" ref="G112">INDEX('choix oral'!F:F,ROW())</f>
        <v>33</v>
      </c>
      <c r="H112" s="25" t="str" cm="1">
        <f t="array" ref="H112">INDEX('choix oral'!G:G,ROW())</f>
        <v>Recherche et développement : recyclage des allumettes usagées</v>
      </c>
      <c r="I112" s="25" cm="1">
        <f t="array" ref="I112">INDEX('choix oral'!H:H,ROW())</f>
        <v>0</v>
      </c>
      <c r="J112" s="25" t="str">
        <f t="shared" si="19"/>
        <v>Recherche et développement : recyclage des allumettes usagées (intro 0)</v>
      </c>
      <c r="K112" s="5">
        <f>INDEX('choix oral'!A:A,ROW())</f>
        <v>12</v>
      </c>
      <c r="L112" s="8">
        <f t="shared" si="20"/>
        <v>45785</v>
      </c>
      <c r="M112" s="9">
        <f t="shared" si="21"/>
        <v>0.39930555555555558</v>
      </c>
      <c r="N112" s="5" t="str">
        <f t="shared" si="22"/>
        <v>B08</v>
      </c>
      <c r="O112" s="9">
        <f t="shared" si="23"/>
        <v>0.3888888888888889</v>
      </c>
      <c r="P112" s="26" t="str" cm="1">
        <f t="array" ref="P112">INDEX('choix oral'!I:I,ROW())</f>
        <v>non</v>
      </c>
    </row>
    <row r="113" spans="1:16" x14ac:dyDescent="0.25">
      <c r="A113" s="4">
        <f>IF('choix oral'!C113&lt;&gt;"",ROW()-1,"")</f>
        <v>112</v>
      </c>
      <c r="B113" s="5">
        <f>COUNTIF(K$1:K113,K113)</f>
        <v>6</v>
      </c>
      <c r="C113" s="5">
        <f>INDEX($R$17:Y$36,MATCH(K113,$R$17:$R$36),8)</f>
        <v>2</v>
      </c>
      <c r="D113" s="5" t="str">
        <f>INDEX($R$17:Y$36,MATCH(K113,$R$17:$R$36),7)</f>
        <v>B02</v>
      </c>
      <c r="E113" s="23" t="str" cm="1">
        <f t="array" ref="E113">INDEX('choix oral'!D:D,ROW())</f>
        <v>DELOISON</v>
      </c>
      <c r="F113" s="23" t="str" cm="1">
        <f t="array" ref="F113">INDEX('choix oral'!E:E,ROW())</f>
        <v>Tilio</v>
      </c>
      <c r="G113" s="24" cm="1">
        <f t="array" ref="G113">INDEX('choix oral'!F:F,ROW())</f>
        <v>32</v>
      </c>
      <c r="H113" s="25" t="str" cm="1">
        <f t="array" ref="H113">INDEX('choix oral'!G:G,ROW())</f>
        <v>Que se passerait-il si le tigre à dents de sabre réapparaissait sur la terre aujourd'hui ?</v>
      </c>
      <c r="I113" s="25" cm="1">
        <f t="array" ref="I113">INDEX('choix oral'!H:H,ROW())</f>
        <v>0</v>
      </c>
      <c r="J113" s="25" t="str">
        <f t="shared" si="19"/>
        <v>Que se passerait-il si le tigre à dents de sabre réapparaissait sur la terre aujourd'hui ? (intro 0)</v>
      </c>
      <c r="K113" s="5">
        <f>INDEX('choix oral'!A:A,ROW())</f>
        <v>12</v>
      </c>
      <c r="L113" s="8">
        <f t="shared" si="20"/>
        <v>45785</v>
      </c>
      <c r="M113" s="9">
        <f t="shared" si="21"/>
        <v>0.42361111111111099</v>
      </c>
      <c r="N113" s="5" t="str">
        <f t="shared" si="22"/>
        <v>B08</v>
      </c>
      <c r="O113" s="9">
        <f t="shared" si="23"/>
        <v>0.41319444444444431</v>
      </c>
      <c r="P113" s="26" t="str" cm="1">
        <f t="array" ref="P113">INDEX('choix oral'!I:I,ROW())</f>
        <v>non</v>
      </c>
    </row>
    <row r="114" spans="1:16" x14ac:dyDescent="0.25">
      <c r="A114" s="4">
        <f>IF('choix oral'!C114&lt;&gt;"",ROW()-1,"")</f>
        <v>113</v>
      </c>
      <c r="B114" s="5">
        <f>COUNTIF(K$1:K114,K114)</f>
        <v>7</v>
      </c>
      <c r="C114" s="5">
        <f>INDEX($R$17:Y$36,MATCH(K114,$R$17:$R$36),8)</f>
        <v>2</v>
      </c>
      <c r="D114" s="5" t="str">
        <f>INDEX($R$17:Y$36,MATCH(K114,$R$17:$R$36),7)</f>
        <v>B02</v>
      </c>
      <c r="E114" s="23" t="str" cm="1">
        <f t="array" ref="E114">INDEX('choix oral'!D:D,ROW())</f>
        <v>DEMARIA</v>
      </c>
      <c r="F114" s="23" t="str" cm="1">
        <f t="array" ref="F114">INDEX('choix oral'!E:E,ROW())</f>
        <v>Emilia</v>
      </c>
      <c r="G114" s="24" cm="1">
        <f t="array" ref="G114">INDEX('choix oral'!F:F,ROW())</f>
        <v>32</v>
      </c>
      <c r="H114" s="25" t="str" cm="1">
        <f t="array" ref="H114">INDEX('choix oral'!G:G,ROW())</f>
        <v>Musique : détails sur la partition des chutes du Niagara</v>
      </c>
      <c r="I114" s="25" cm="1">
        <f t="array" ref="I114">INDEX('choix oral'!H:H,ROW())</f>
        <v>0</v>
      </c>
      <c r="J114" s="25" t="str">
        <f t="shared" si="19"/>
        <v>Musique : détails sur la partition des chutes du Niagara (intro 0)</v>
      </c>
      <c r="K114" s="5">
        <f>INDEX('choix oral'!A:A,ROW())</f>
        <v>12</v>
      </c>
      <c r="L114" s="8">
        <f t="shared" si="20"/>
        <v>45785</v>
      </c>
      <c r="M114" s="9">
        <f t="shared" si="21"/>
        <v>0.43749999999999989</v>
      </c>
      <c r="N114" s="5" t="str">
        <f t="shared" si="22"/>
        <v>B08</v>
      </c>
      <c r="O114" s="9">
        <f t="shared" si="23"/>
        <v>0.4270833333333332</v>
      </c>
      <c r="P114" s="26" t="str" cm="1">
        <f t="array" ref="P114">INDEX('choix oral'!I:I,ROW())</f>
        <v>non</v>
      </c>
    </row>
    <row r="115" spans="1:16" x14ac:dyDescent="0.25">
      <c r="A115" s="4">
        <f>IF('choix oral'!C115&lt;&gt;"",ROW()-1,"")</f>
        <v>114</v>
      </c>
      <c r="B115" s="5">
        <f>COUNTIF(K$1:K115,K115)</f>
        <v>8</v>
      </c>
      <c r="C115" s="5">
        <f>INDEX($R$17:Y$36,MATCH(K115,$R$17:$R$36),8)</f>
        <v>2</v>
      </c>
      <c r="D115" s="5" t="str">
        <f>INDEX($R$17:Y$36,MATCH(K115,$R$17:$R$36),7)</f>
        <v>B02</v>
      </c>
      <c r="E115" s="23" t="str" cm="1">
        <f t="array" ref="E115">INDEX('choix oral'!D:D,ROW())</f>
        <v>DENEUVILLE</v>
      </c>
      <c r="F115" s="23" t="str" cm="1">
        <f t="array" ref="F115">INDEX('choix oral'!E:E,ROW())</f>
        <v>Zohra</v>
      </c>
      <c r="G115" s="24" cm="1">
        <f t="array" ref="G115">INDEX('choix oral'!F:F,ROW())</f>
        <v>37</v>
      </c>
      <c r="H115" s="25" t="str" cm="1">
        <f t="array" ref="H115">INDEX('choix oral'!G:G,ROW())</f>
        <v>Cuisine du monde : la soupe de caillou</v>
      </c>
      <c r="I115" s="25" cm="1">
        <f t="array" ref="I115">INDEX('choix oral'!H:H,ROW())</f>
        <v>0</v>
      </c>
      <c r="J115" s="25" t="str">
        <f t="shared" si="19"/>
        <v>Cuisine du monde : la soupe de caillou (intro 0)</v>
      </c>
      <c r="K115" s="5">
        <f>INDEX('choix oral'!A:A,ROW())</f>
        <v>12</v>
      </c>
      <c r="L115" s="8">
        <f t="shared" si="20"/>
        <v>45785</v>
      </c>
      <c r="M115" s="9">
        <f t="shared" si="21"/>
        <v>0.45138888888888878</v>
      </c>
      <c r="N115" s="5" t="str">
        <f t="shared" si="22"/>
        <v>B08</v>
      </c>
      <c r="O115" s="9">
        <f t="shared" si="23"/>
        <v>0.4409722222222221</v>
      </c>
      <c r="P115" s="26" t="str" cm="1">
        <f t="array" ref="P115">INDEX('choix oral'!I:I,ROW())</f>
        <v>oui</v>
      </c>
    </row>
    <row r="116" spans="1:16" x14ac:dyDescent="0.25">
      <c r="A116" s="4">
        <f>IF('choix oral'!C116&lt;&gt;"",ROW()-1,"")</f>
        <v>115</v>
      </c>
      <c r="B116" s="5">
        <f>COUNTIF(K$1:K116,K116)</f>
        <v>9</v>
      </c>
      <c r="C116" s="5">
        <f>INDEX($R$17:Y$36,MATCH(K116,$R$17:$R$36),8)</f>
        <v>2</v>
      </c>
      <c r="D116" s="5" t="str">
        <f>INDEX($R$17:Y$36,MATCH(K116,$R$17:$R$36),7)</f>
        <v>B02</v>
      </c>
      <c r="E116" s="23" t="str" cm="1">
        <f t="array" ref="E116">INDEX('choix oral'!D:D,ROW())</f>
        <v>DESSEAUX</v>
      </c>
      <c r="F116" s="23" t="str" cm="1">
        <f t="array" ref="F116">INDEX('choix oral'!E:E,ROW())</f>
        <v>Clarisse</v>
      </c>
      <c r="G116" s="24" cm="1">
        <f t="array" ref="G116">INDEX('choix oral'!F:F,ROW())</f>
        <v>37</v>
      </c>
      <c r="H116" s="25" t="str" cm="1">
        <f t="array" ref="H116">INDEX('choix oral'!G:G,ROW())</f>
        <v>Cuisine du monde : la soupe de caillou</v>
      </c>
      <c r="I116" s="25" cm="1">
        <f t="array" ref="I116">INDEX('choix oral'!H:H,ROW())</f>
        <v>0</v>
      </c>
      <c r="J116" s="25" t="str">
        <f t="shared" si="19"/>
        <v>Cuisine du monde : la soupe de caillou (intro 0)</v>
      </c>
      <c r="K116" s="5">
        <f>INDEX('choix oral'!A:A,ROW())</f>
        <v>12</v>
      </c>
      <c r="L116" s="8">
        <f t="shared" si="20"/>
        <v>45785</v>
      </c>
      <c r="M116" s="9">
        <f t="shared" si="21"/>
        <v>0.46527777777777768</v>
      </c>
      <c r="N116" s="5" t="str">
        <f t="shared" si="22"/>
        <v>B08</v>
      </c>
      <c r="O116" s="9">
        <f t="shared" si="23"/>
        <v>0.45486111111111099</v>
      </c>
      <c r="P116" s="26" t="str" cm="1">
        <f t="array" ref="P116">INDEX('choix oral'!I:I,ROW())</f>
        <v>non</v>
      </c>
    </row>
    <row r="117" spans="1:16" x14ac:dyDescent="0.25">
      <c r="A117" s="4">
        <f>IF('choix oral'!C117&lt;&gt;"",ROW()-1,"")</f>
        <v>116</v>
      </c>
      <c r="B117" s="5">
        <f>COUNTIF(K$1:K117,K117)</f>
        <v>1</v>
      </c>
      <c r="C117" s="5">
        <f>INDEX($R$17:Y$36,MATCH(K117,$R$17:$R$36),8)</f>
        <v>2</v>
      </c>
      <c r="D117" s="5" t="str">
        <f>INDEX($R$17:Y$36,MATCH(K117,$R$17:$R$36),7)</f>
        <v>B02</v>
      </c>
      <c r="E117" s="23" t="str" cm="1">
        <f t="array" ref="E117">INDEX('choix oral'!D:D,ROW())</f>
        <v>DONNE</v>
      </c>
      <c r="F117" s="23" t="str" cm="1">
        <f t="array" ref="F117">INDEX('choix oral'!E:E,ROW())</f>
        <v>Émy</v>
      </c>
      <c r="G117" s="24" cm="1">
        <f t="array" ref="G117">INDEX('choix oral'!F:F,ROW())</f>
        <v>31</v>
      </c>
      <c r="H117" s="25" t="str" cm="1">
        <f t="array" ref="H117">INDEX('choix oral'!G:G,ROW())</f>
        <v>Que se passerait-il si le tigre à dents de sabre réapparaissait sur la terre aujourd'hui ?</v>
      </c>
      <c r="I117" s="25" cm="1">
        <f t="array" ref="I117">INDEX('choix oral'!H:H,ROW())</f>
        <v>0</v>
      </c>
      <c r="J117" s="25" t="str">
        <f t="shared" si="19"/>
        <v>Que se passerait-il si le tigre à dents de sabre réapparaissait sur la terre aujourd'hui ? (intro 0)</v>
      </c>
      <c r="K117" s="5">
        <f>INDEX('choix oral'!A:A,ROW())</f>
        <v>13</v>
      </c>
      <c r="L117" s="8">
        <f t="shared" si="20"/>
        <v>45785</v>
      </c>
      <c r="M117" s="9">
        <f t="shared" si="21"/>
        <v>0.34375</v>
      </c>
      <c r="N117" s="5" t="str">
        <f t="shared" si="22"/>
        <v>B11</v>
      </c>
      <c r="O117" s="9">
        <f t="shared" si="23"/>
        <v>0.33333333333333331</v>
      </c>
      <c r="P117" s="26" t="str" cm="1">
        <f t="array" ref="P117">INDEX('choix oral'!I:I,ROW())</f>
        <v>non</v>
      </c>
    </row>
    <row r="118" spans="1:16" x14ac:dyDescent="0.25">
      <c r="A118" s="4">
        <f>IF('choix oral'!C118&lt;&gt;"",ROW()-1,"")</f>
        <v>117</v>
      </c>
      <c r="B118" s="5">
        <f>COUNTIF(K$1:K118,K118)</f>
        <v>2</v>
      </c>
      <c r="C118" s="5">
        <f>INDEX($R$17:Y$36,MATCH(K118,$R$17:$R$36),8)</f>
        <v>2</v>
      </c>
      <c r="D118" s="5" t="str">
        <f>INDEX($R$17:Y$36,MATCH(K118,$R$17:$R$36),7)</f>
        <v>B02</v>
      </c>
      <c r="E118" s="23" t="str" cm="1">
        <f t="array" ref="E118">INDEX('choix oral'!D:D,ROW())</f>
        <v>DORLEANS</v>
      </c>
      <c r="F118" s="23" t="str" cm="1">
        <f t="array" ref="F118">INDEX('choix oral'!E:E,ROW())</f>
        <v>Akram</v>
      </c>
      <c r="G118" s="24" cm="1">
        <f t="array" ref="G118">INDEX('choix oral'!F:F,ROW())</f>
        <v>31</v>
      </c>
      <c r="H118" s="25" t="str" cm="1">
        <f t="array" ref="H118">INDEX('choix oral'!G:G,ROW())</f>
        <v>Recherche et développement : recyclage des allumettes usagées</v>
      </c>
      <c r="I118" s="25" cm="1">
        <f t="array" ref="I118">INDEX('choix oral'!H:H,ROW())</f>
        <v>0</v>
      </c>
      <c r="J118" s="25" t="str">
        <f t="shared" si="19"/>
        <v>Recherche et développement : recyclage des allumettes usagées (intro 0)</v>
      </c>
      <c r="K118" s="5">
        <f>INDEX('choix oral'!A:A,ROW())</f>
        <v>13</v>
      </c>
      <c r="L118" s="8">
        <f t="shared" si="20"/>
        <v>45785</v>
      </c>
      <c r="M118" s="9">
        <f t="shared" si="21"/>
        <v>0.3576388888888889</v>
      </c>
      <c r="N118" s="5" t="str">
        <f t="shared" si="22"/>
        <v>B11</v>
      </c>
      <c r="O118" s="9">
        <f t="shared" si="23"/>
        <v>0.34722222222222221</v>
      </c>
      <c r="P118" s="26" t="str" cm="1">
        <f t="array" ref="P118">INDEX('choix oral'!I:I,ROW())</f>
        <v>non</v>
      </c>
    </row>
    <row r="119" spans="1:16" x14ac:dyDescent="0.25">
      <c r="A119" s="4">
        <f>IF('choix oral'!C119&lt;&gt;"",ROW()-1,"")</f>
        <v>118</v>
      </c>
      <c r="B119" s="5">
        <f>COUNTIF(K$1:K119,K119)</f>
        <v>3</v>
      </c>
      <c r="C119" s="5">
        <f>INDEX($R$17:Y$36,MATCH(K119,$R$17:$R$36),8)</f>
        <v>2</v>
      </c>
      <c r="D119" s="5" t="str">
        <f>INDEX($R$17:Y$36,MATCH(K119,$R$17:$R$36),7)</f>
        <v>B02</v>
      </c>
      <c r="E119" s="23" t="str" cm="1">
        <f t="array" ref="E119">INDEX('choix oral'!D:D,ROW())</f>
        <v>DOUMENC</v>
      </c>
      <c r="F119" s="23" t="str" cm="1">
        <f t="array" ref="F119">INDEX('choix oral'!E:E,ROW())</f>
        <v>Dalia</v>
      </c>
      <c r="G119" s="24" cm="1">
        <f t="array" ref="G119">INDEX('choix oral'!F:F,ROW())</f>
        <v>37</v>
      </c>
      <c r="H119" s="25" t="str" cm="1">
        <f t="array" ref="H119">INDEX('choix oral'!G:G,ROW())</f>
        <v>Recherche et développement : recyclage des allumettes usagées</v>
      </c>
      <c r="I119" s="25" cm="1">
        <f t="array" ref="I119">INDEX('choix oral'!H:H,ROW())</f>
        <v>0</v>
      </c>
      <c r="J119" s="25" t="str">
        <f t="shared" si="19"/>
        <v>Recherche et développement : recyclage des allumettes usagées (intro 0)</v>
      </c>
      <c r="K119" s="5">
        <f>INDEX('choix oral'!A:A,ROW())</f>
        <v>13</v>
      </c>
      <c r="L119" s="8">
        <f t="shared" si="20"/>
        <v>45785</v>
      </c>
      <c r="M119" s="9">
        <f t="shared" si="21"/>
        <v>0.37152777777777779</v>
      </c>
      <c r="N119" s="5" t="str">
        <f t="shared" si="22"/>
        <v>B11</v>
      </c>
      <c r="O119" s="9">
        <f t="shared" si="23"/>
        <v>0.3611111111111111</v>
      </c>
      <c r="P119" s="26" t="str" cm="1">
        <f t="array" ref="P119">INDEX('choix oral'!I:I,ROW())</f>
        <v>non</v>
      </c>
    </row>
    <row r="120" spans="1:16" x14ac:dyDescent="0.25">
      <c r="A120" s="4">
        <f>IF('choix oral'!C120&lt;&gt;"",ROW()-1,"")</f>
        <v>119</v>
      </c>
      <c r="B120" s="5">
        <f>COUNTIF(K$1:K120,K120)</f>
        <v>4</v>
      </c>
      <c r="C120" s="5">
        <f>INDEX($R$17:Y$36,MATCH(K120,$R$17:$R$36),8)</f>
        <v>2</v>
      </c>
      <c r="D120" s="5" t="str">
        <f>INDEX($R$17:Y$36,MATCH(K120,$R$17:$R$36),7)</f>
        <v>B02</v>
      </c>
      <c r="E120" s="23" t="str" cm="1">
        <f t="array" ref="E120">INDEX('choix oral'!D:D,ROW())</f>
        <v>DUPAS</v>
      </c>
      <c r="F120" s="23" t="str" cm="1">
        <f t="array" ref="F120">INDEX('choix oral'!E:E,ROW())</f>
        <v>Bryan</v>
      </c>
      <c r="G120" s="24" cm="1">
        <f t="array" ref="G120">INDEX('choix oral'!F:F,ROW())</f>
        <v>31</v>
      </c>
      <c r="H120" s="25" t="str" cm="1">
        <f t="array" ref="H120">INDEX('choix oral'!G:G,ROW())</f>
        <v>Recherche et développement : recyclage des allumettes usagées</v>
      </c>
      <c r="I120" s="25" cm="1">
        <f t="array" ref="I120">INDEX('choix oral'!H:H,ROW())</f>
        <v>0</v>
      </c>
      <c r="J120" s="25" t="str">
        <f t="shared" si="19"/>
        <v>Recherche et développement : recyclage des allumettes usagées (intro 0)</v>
      </c>
      <c r="K120" s="5">
        <f>INDEX('choix oral'!A:A,ROW())</f>
        <v>13</v>
      </c>
      <c r="L120" s="8">
        <f t="shared" si="20"/>
        <v>45785</v>
      </c>
      <c r="M120" s="9">
        <f t="shared" si="21"/>
        <v>0.38541666666666669</v>
      </c>
      <c r="N120" s="5" t="str">
        <f t="shared" si="22"/>
        <v>B11</v>
      </c>
      <c r="O120" s="9">
        <f t="shared" si="23"/>
        <v>0.375</v>
      </c>
      <c r="P120" s="26" t="str" cm="1">
        <f t="array" ref="P120">INDEX('choix oral'!I:I,ROW())</f>
        <v>non</v>
      </c>
    </row>
    <row r="121" spans="1:16" x14ac:dyDescent="0.25">
      <c r="A121" s="4">
        <f>IF('choix oral'!C121&lt;&gt;"",ROW()-1,"")</f>
        <v>120</v>
      </c>
      <c r="B121" s="5">
        <f>COUNTIF(K$1:K121,K121)</f>
        <v>5</v>
      </c>
      <c r="C121" s="5">
        <f>INDEX($R$17:Y$36,MATCH(K121,$R$17:$R$36),8)</f>
        <v>2</v>
      </c>
      <c r="D121" s="5" t="str">
        <f>INDEX($R$17:Y$36,MATCH(K121,$R$17:$R$36),7)</f>
        <v>B02</v>
      </c>
      <c r="E121" s="23" t="str" cm="1">
        <f t="array" ref="E121">INDEX('choix oral'!D:D,ROW())</f>
        <v>DURANTY</v>
      </c>
      <c r="F121" s="23" t="str" cm="1">
        <f t="array" ref="F121">INDEX('choix oral'!E:E,ROW())</f>
        <v>Rosa</v>
      </c>
      <c r="G121" s="24" cm="1">
        <f t="array" ref="G121">INDEX('choix oral'!F:F,ROW())</f>
        <v>33</v>
      </c>
      <c r="H121" s="25" t="str" cm="1">
        <f t="array" ref="H121">INDEX('choix oral'!G:G,ROW())</f>
        <v>Musique : détails sur la partition des chutes du Niagara</v>
      </c>
      <c r="I121" s="25" cm="1">
        <f t="array" ref="I121">INDEX('choix oral'!H:H,ROW())</f>
        <v>0</v>
      </c>
      <c r="J121" s="25" t="str">
        <f t="shared" si="19"/>
        <v>Musique : détails sur la partition des chutes du Niagara (intro 0)</v>
      </c>
      <c r="K121" s="5">
        <f>INDEX('choix oral'!A:A,ROW())</f>
        <v>13</v>
      </c>
      <c r="L121" s="8">
        <f t="shared" si="20"/>
        <v>45785</v>
      </c>
      <c r="M121" s="9">
        <f t="shared" si="21"/>
        <v>0.39930555555555558</v>
      </c>
      <c r="N121" s="5" t="str">
        <f t="shared" si="22"/>
        <v>B11</v>
      </c>
      <c r="O121" s="9">
        <f t="shared" si="23"/>
        <v>0.3888888888888889</v>
      </c>
      <c r="P121" s="26" t="str" cm="1">
        <f t="array" ref="P121">INDEX('choix oral'!I:I,ROW())</f>
        <v>non</v>
      </c>
    </row>
    <row r="122" spans="1:16" x14ac:dyDescent="0.25">
      <c r="A122" s="4">
        <f>IF('choix oral'!C122&lt;&gt;"",ROW()-1,"")</f>
        <v>121</v>
      </c>
      <c r="B122" s="5">
        <f>COUNTIF(K$1:K122,K122)</f>
        <v>6</v>
      </c>
      <c r="C122" s="5">
        <f>INDEX($R$17:Y$36,MATCH(K122,$R$17:$R$36),8)</f>
        <v>2</v>
      </c>
      <c r="D122" s="5" t="str">
        <f>INDEX($R$17:Y$36,MATCH(K122,$R$17:$R$36),7)</f>
        <v>B02</v>
      </c>
      <c r="E122" s="23" t="str" cm="1">
        <f t="array" ref="E122">INDEX('choix oral'!D:D,ROW())</f>
        <v>FAJARDO</v>
      </c>
      <c r="F122" s="23" t="str" cm="1">
        <f t="array" ref="F122">INDEX('choix oral'!E:E,ROW())</f>
        <v>Sandro</v>
      </c>
      <c r="G122" s="24" cm="1">
        <f t="array" ref="G122">INDEX('choix oral'!F:F,ROW())</f>
        <v>35</v>
      </c>
      <c r="H122" s="25" t="str" cm="1">
        <f t="array" ref="H122">INDEX('choix oral'!G:G,ROW())</f>
        <v>Recherche et développement : recyclage des allumettes usagées</v>
      </c>
      <c r="I122" s="25" cm="1">
        <f t="array" ref="I122">INDEX('choix oral'!H:H,ROW())</f>
        <v>0</v>
      </c>
      <c r="J122" s="25" t="str">
        <f t="shared" si="19"/>
        <v>Recherche et développement : recyclage des allumettes usagées (intro 0)</v>
      </c>
      <c r="K122" s="5">
        <f>INDEX('choix oral'!A:A,ROW())</f>
        <v>13</v>
      </c>
      <c r="L122" s="8">
        <f t="shared" si="20"/>
        <v>45785</v>
      </c>
      <c r="M122" s="9">
        <f t="shared" si="21"/>
        <v>0.42361111111111099</v>
      </c>
      <c r="N122" s="5" t="str">
        <f t="shared" si="22"/>
        <v>B11</v>
      </c>
      <c r="O122" s="9">
        <f t="shared" si="23"/>
        <v>0.41319444444444431</v>
      </c>
      <c r="P122" s="26" t="str" cm="1">
        <f t="array" ref="P122">INDEX('choix oral'!I:I,ROW())</f>
        <v>non</v>
      </c>
    </row>
    <row r="123" spans="1:16" x14ac:dyDescent="0.25">
      <c r="A123" s="4">
        <f>IF('choix oral'!C123&lt;&gt;"",ROW()-1,"")</f>
        <v>122</v>
      </c>
      <c r="B123" s="5">
        <f>COUNTIF(K$1:K123,K123)</f>
        <v>7</v>
      </c>
      <c r="C123" s="5">
        <f>INDEX($R$17:Y$36,MATCH(K123,$R$17:$R$36),8)</f>
        <v>2</v>
      </c>
      <c r="D123" s="5" t="str">
        <f>INDEX($R$17:Y$36,MATCH(K123,$R$17:$R$36),7)</f>
        <v>B02</v>
      </c>
      <c r="E123" s="23" t="str" cm="1">
        <f t="array" ref="E123">INDEX('choix oral'!D:D,ROW())</f>
        <v>FAUQUE</v>
      </c>
      <c r="F123" s="23" t="str" cm="1">
        <f t="array" ref="F123">INDEX('choix oral'!E:E,ROW())</f>
        <v>Rebecca</v>
      </c>
      <c r="G123" s="24" cm="1">
        <f t="array" ref="G123">INDEX('choix oral'!F:F,ROW())</f>
        <v>36</v>
      </c>
      <c r="H123" s="25" t="str" cm="1">
        <f t="array" ref="H123">INDEX('choix oral'!G:G,ROW())</f>
        <v>Recherche et développement : recyclage des allumettes usagées</v>
      </c>
      <c r="I123" s="25" cm="1">
        <f t="array" ref="I123">INDEX('choix oral'!H:H,ROW())</f>
        <v>0</v>
      </c>
      <c r="J123" s="25" t="str">
        <f t="shared" si="19"/>
        <v>Recherche et développement : recyclage des allumettes usagées (intro 0)</v>
      </c>
      <c r="K123" s="5">
        <f>INDEX('choix oral'!A:A,ROW())</f>
        <v>13</v>
      </c>
      <c r="L123" s="8">
        <f t="shared" si="20"/>
        <v>45785</v>
      </c>
      <c r="M123" s="9">
        <f t="shared" si="21"/>
        <v>0.43749999999999989</v>
      </c>
      <c r="N123" s="5" t="str">
        <f t="shared" si="22"/>
        <v>B11</v>
      </c>
      <c r="O123" s="9">
        <f t="shared" si="23"/>
        <v>0.4270833333333332</v>
      </c>
      <c r="P123" s="26" t="str" cm="1">
        <f t="array" ref="P123">INDEX('choix oral'!I:I,ROW())</f>
        <v>oui</v>
      </c>
    </row>
    <row r="124" spans="1:16" x14ac:dyDescent="0.25">
      <c r="A124" s="4">
        <f>IF('choix oral'!C124&lt;&gt;"",ROW()-1,"")</f>
        <v>123</v>
      </c>
      <c r="B124" s="5">
        <f>COUNTIF(K$1:K124,K124)</f>
        <v>8</v>
      </c>
      <c r="C124" s="5">
        <f>INDEX($R$17:Y$36,MATCH(K124,$R$17:$R$36),8)</f>
        <v>2</v>
      </c>
      <c r="D124" s="5" t="str">
        <f>INDEX($R$17:Y$36,MATCH(K124,$R$17:$R$36),7)</f>
        <v>B02</v>
      </c>
      <c r="E124" s="23" t="str" cm="1">
        <f t="array" ref="E124">INDEX('choix oral'!D:D,ROW())</f>
        <v>FOIN</v>
      </c>
      <c r="F124" s="23" t="str" cm="1">
        <f t="array" ref="F124">INDEX('choix oral'!E:E,ROW())</f>
        <v>Neyla</v>
      </c>
      <c r="G124" s="24" cm="1">
        <f t="array" ref="G124">INDEX('choix oral'!F:F,ROW())</f>
        <v>32</v>
      </c>
      <c r="H124" s="25" t="str" cm="1">
        <f t="array" ref="H124">INDEX('choix oral'!G:G,ROW())</f>
        <v>Recherche et développement : recyclage des allumettes usagées</v>
      </c>
      <c r="I124" s="25" cm="1">
        <f t="array" ref="I124">INDEX('choix oral'!H:H,ROW())</f>
        <v>0</v>
      </c>
      <c r="J124" s="25" t="str">
        <f t="shared" si="19"/>
        <v>Recherche et développement : recyclage des allumettes usagées (intro 0)</v>
      </c>
      <c r="K124" s="5">
        <f>INDEX('choix oral'!A:A,ROW())</f>
        <v>13</v>
      </c>
      <c r="L124" s="8">
        <f t="shared" si="20"/>
        <v>45785</v>
      </c>
      <c r="M124" s="9">
        <f t="shared" si="21"/>
        <v>0.45138888888888878</v>
      </c>
      <c r="N124" s="5" t="str">
        <f t="shared" si="22"/>
        <v>B11</v>
      </c>
      <c r="O124" s="9">
        <f t="shared" si="23"/>
        <v>0.4409722222222221</v>
      </c>
      <c r="P124" s="26" t="str" cm="1">
        <f t="array" ref="P124">INDEX('choix oral'!I:I,ROW())</f>
        <v>non</v>
      </c>
    </row>
    <row r="125" spans="1:16" x14ac:dyDescent="0.25">
      <c r="A125" s="4">
        <f>IF('choix oral'!C125&lt;&gt;"",ROW()-1,"")</f>
        <v>124</v>
      </c>
      <c r="B125" s="5">
        <f>COUNTIF(K$1:K125,K125)</f>
        <v>9</v>
      </c>
      <c r="C125" s="5">
        <f>INDEX($R$17:Y$36,MATCH(K125,$R$17:$R$36),8)</f>
        <v>2</v>
      </c>
      <c r="D125" s="5" t="str">
        <f>INDEX($R$17:Y$36,MATCH(K125,$R$17:$R$36),7)</f>
        <v>B02</v>
      </c>
      <c r="E125" s="23" t="str" cm="1">
        <f t="array" ref="E125">INDEX('choix oral'!D:D,ROW())</f>
        <v>FRAVALO</v>
      </c>
      <c r="F125" s="23" t="str" cm="1">
        <f t="array" ref="F125">INDEX('choix oral'!E:E,ROW())</f>
        <v>Emie</v>
      </c>
      <c r="G125" s="24" cm="1">
        <f t="array" ref="G125">INDEX('choix oral'!F:F,ROW())</f>
        <v>33</v>
      </c>
      <c r="H125" s="25" t="str" cm="1">
        <f t="array" ref="H125">INDEX('choix oral'!G:G,ROW())</f>
        <v>Une théorie du complot : le petit-pois peut-il se cloner dans nos cerveaux ?</v>
      </c>
      <c r="I125" s="25" cm="1">
        <f t="array" ref="I125">INDEX('choix oral'!H:H,ROW())</f>
        <v>0</v>
      </c>
      <c r="J125" s="25" t="str">
        <f t="shared" si="19"/>
        <v>Une théorie du complot : le petit-pois peut-il se cloner dans nos cerveaux ? (intro 0)</v>
      </c>
      <c r="K125" s="5">
        <f>INDEX('choix oral'!A:A,ROW())</f>
        <v>13</v>
      </c>
      <c r="L125" s="8">
        <f t="shared" si="20"/>
        <v>45785</v>
      </c>
      <c r="M125" s="9">
        <f t="shared" si="21"/>
        <v>0.46527777777777768</v>
      </c>
      <c r="N125" s="5" t="str">
        <f t="shared" si="22"/>
        <v>B11</v>
      </c>
      <c r="O125" s="9">
        <f t="shared" si="23"/>
        <v>0.45486111111111099</v>
      </c>
      <c r="P125" s="26" t="str" cm="1">
        <f t="array" ref="P125">INDEX('choix oral'!I:I,ROW())</f>
        <v>oui</v>
      </c>
    </row>
    <row r="126" spans="1:16" x14ac:dyDescent="0.25">
      <c r="A126" s="4">
        <f>IF('choix oral'!C126&lt;&gt;"",ROW()-1,"")</f>
        <v>125</v>
      </c>
      <c r="B126" s="5">
        <f>COUNTIF(K$1:K126,K126)</f>
        <v>1</v>
      </c>
      <c r="C126" s="5">
        <f>INDEX($R$17:Y$36,MATCH(K126,$R$17:$R$36),8)</f>
        <v>2</v>
      </c>
      <c r="D126" s="5" t="str">
        <f>INDEX($R$17:Y$36,MATCH(K126,$R$17:$R$36),7)</f>
        <v>B101</v>
      </c>
      <c r="E126" s="23" t="str" cm="1">
        <f t="array" ref="E126">INDEX('choix oral'!D:D,ROW())</f>
        <v>GAINCHE</v>
      </c>
      <c r="F126" s="23" t="str" cm="1">
        <f t="array" ref="F126">INDEX('choix oral'!E:E,ROW())</f>
        <v>Sacha</v>
      </c>
      <c r="G126" s="24" cm="1">
        <f t="array" ref="G126">INDEX('choix oral'!F:F,ROW())</f>
        <v>32</v>
      </c>
      <c r="H126" s="25" t="str" cm="1">
        <f t="array" ref="H126">INDEX('choix oral'!G:G,ROW())</f>
        <v>Recherche et développement : recyclage des allumettes usagées</v>
      </c>
      <c r="I126" s="25" cm="1">
        <f t="array" ref="I126">INDEX('choix oral'!H:H,ROW())</f>
        <v>0</v>
      </c>
      <c r="J126" s="25" t="str">
        <f t="shared" si="19"/>
        <v>Recherche et développement : recyclage des allumettes usagées (intro 0)</v>
      </c>
      <c r="K126" s="5">
        <f>INDEX('choix oral'!A:A,ROW())</f>
        <v>14</v>
      </c>
      <c r="L126" s="8">
        <f t="shared" si="20"/>
        <v>45785</v>
      </c>
      <c r="M126" s="9">
        <f t="shared" si="21"/>
        <v>0.34375</v>
      </c>
      <c r="N126" s="5" t="str">
        <f t="shared" si="22"/>
        <v>B103</v>
      </c>
      <c r="O126" s="9">
        <f t="shared" si="23"/>
        <v>0.33333333333333331</v>
      </c>
      <c r="P126" s="26" t="str" cm="1">
        <f t="array" ref="P126">INDEX('choix oral'!I:I,ROW())</f>
        <v>non</v>
      </c>
    </row>
    <row r="127" spans="1:16" x14ac:dyDescent="0.25">
      <c r="A127" s="4">
        <f>IF('choix oral'!C127&lt;&gt;"",ROW()-1,"")</f>
        <v>126</v>
      </c>
      <c r="B127" s="5">
        <f>COUNTIF(K$1:K127,K127)</f>
        <v>2</v>
      </c>
      <c r="C127" s="5">
        <f>INDEX($R$17:Y$36,MATCH(K127,$R$17:$R$36),8)</f>
        <v>2</v>
      </c>
      <c r="D127" s="5" t="str">
        <f>INDEX($R$17:Y$36,MATCH(K127,$R$17:$R$36),7)</f>
        <v>B101</v>
      </c>
      <c r="E127" s="23" t="str" cm="1">
        <f t="array" ref="E127">INDEX('choix oral'!D:D,ROW())</f>
        <v>GAMBIER</v>
      </c>
      <c r="F127" s="23" t="str" cm="1">
        <f t="array" ref="F127">INDEX('choix oral'!E:E,ROW())</f>
        <v>Noor</v>
      </c>
      <c r="G127" s="24" cm="1">
        <f t="array" ref="G127">INDEX('choix oral'!F:F,ROW())</f>
        <v>31</v>
      </c>
      <c r="H127" s="25" t="str" cm="1">
        <f t="array" ref="H127">INDEX('choix oral'!G:G,ROW())</f>
        <v>La phobie des pieds de chaise et son traitement.</v>
      </c>
      <c r="I127" s="25" cm="1">
        <f t="array" ref="I127">INDEX('choix oral'!H:H,ROW())</f>
        <v>0</v>
      </c>
      <c r="J127" s="25" t="str">
        <f t="shared" si="19"/>
        <v>La phobie des pieds de chaise et son traitement. (intro 0)</v>
      </c>
      <c r="K127" s="5">
        <f>INDEX('choix oral'!A:A,ROW())</f>
        <v>14</v>
      </c>
      <c r="L127" s="8">
        <f t="shared" si="20"/>
        <v>45785</v>
      </c>
      <c r="M127" s="9">
        <f t="shared" si="21"/>
        <v>0.3576388888888889</v>
      </c>
      <c r="N127" s="5" t="str">
        <f t="shared" si="22"/>
        <v>B103</v>
      </c>
      <c r="O127" s="9">
        <f t="shared" si="23"/>
        <v>0.34722222222222221</v>
      </c>
      <c r="P127" s="26" t="str" cm="1">
        <f t="array" ref="P127">INDEX('choix oral'!I:I,ROW())</f>
        <v>oui</v>
      </c>
    </row>
    <row r="128" spans="1:16" x14ac:dyDescent="0.25">
      <c r="A128" s="4">
        <f>IF('choix oral'!C128&lt;&gt;"",ROW()-1,"")</f>
        <v>127</v>
      </c>
      <c r="B128" s="5">
        <f>COUNTIF(K$1:K128,K128)</f>
        <v>3</v>
      </c>
      <c r="C128" s="5">
        <f>INDEX($R$17:Y$36,MATCH(K128,$R$17:$R$36),8)</f>
        <v>2</v>
      </c>
      <c r="D128" s="5" t="str">
        <f>INDEX($R$17:Y$36,MATCH(K128,$R$17:$R$36),7)</f>
        <v>B101</v>
      </c>
      <c r="E128" s="23" t="str" cm="1">
        <f t="array" ref="E128">INDEX('choix oral'!D:D,ROW())</f>
        <v>GASCON</v>
      </c>
      <c r="F128" s="23" t="str" cm="1">
        <f t="array" ref="F128">INDEX('choix oral'!E:E,ROW())</f>
        <v>Martin</v>
      </c>
      <c r="G128" s="24" cm="1">
        <f t="array" ref="G128">INDEX('choix oral'!F:F,ROW())</f>
        <v>37</v>
      </c>
      <c r="H128" s="25" t="str" cm="1">
        <f t="array" ref="H128">INDEX('choix oral'!G:G,ROW())</f>
        <v>Recherche et développement : recyclage des allumettes usagées</v>
      </c>
      <c r="I128" s="25" cm="1">
        <f t="array" ref="I128">INDEX('choix oral'!H:H,ROW())</f>
        <v>0</v>
      </c>
      <c r="J128" s="25" t="str">
        <f t="shared" si="19"/>
        <v>Recherche et développement : recyclage des allumettes usagées (intro 0)</v>
      </c>
      <c r="K128" s="5">
        <f>INDEX('choix oral'!A:A,ROW())</f>
        <v>14</v>
      </c>
      <c r="L128" s="8">
        <f t="shared" si="20"/>
        <v>45785</v>
      </c>
      <c r="M128" s="9">
        <f t="shared" si="21"/>
        <v>0.37152777777777779</v>
      </c>
      <c r="N128" s="5" t="str">
        <f t="shared" si="22"/>
        <v>B103</v>
      </c>
      <c r="O128" s="9">
        <f t="shared" si="23"/>
        <v>0.3611111111111111</v>
      </c>
      <c r="P128" s="26" t="str" cm="1">
        <f t="array" ref="P128">INDEX('choix oral'!I:I,ROW())</f>
        <v>non</v>
      </c>
    </row>
    <row r="129" spans="1:16" x14ac:dyDescent="0.25">
      <c r="A129" s="4">
        <f>IF('choix oral'!C129&lt;&gt;"",ROW()-1,"")</f>
        <v>128</v>
      </c>
      <c r="B129" s="5">
        <f>COUNTIF(K$1:K129,K129)</f>
        <v>4</v>
      </c>
      <c r="C129" s="5">
        <f>INDEX($R$17:Y$36,MATCH(K129,$R$17:$R$36),8)</f>
        <v>2</v>
      </c>
      <c r="D129" s="5" t="str">
        <f>INDEX($R$17:Y$36,MATCH(K129,$R$17:$R$36),7)</f>
        <v>B101</v>
      </c>
      <c r="E129" s="23" t="str" cm="1">
        <f t="array" ref="E129">INDEX('choix oral'!D:D,ROW())</f>
        <v>GOUYETTE</v>
      </c>
      <c r="F129" s="23" t="str" cm="1">
        <f t="array" ref="F129">INDEX('choix oral'!E:E,ROW())</f>
        <v>Celia</v>
      </c>
      <c r="G129" s="24" cm="1">
        <f t="array" ref="G129">INDEX('choix oral'!F:F,ROW())</f>
        <v>36</v>
      </c>
      <c r="H129" s="25" t="str" cm="1">
        <f t="array" ref="H129">INDEX('choix oral'!G:G,ROW())</f>
        <v>Recherche et développement : recyclage des allumettes usagées</v>
      </c>
      <c r="I129" s="25" cm="1">
        <f t="array" ref="I129">INDEX('choix oral'!H:H,ROW())</f>
        <v>0</v>
      </c>
      <c r="J129" s="25" t="str">
        <f t="shared" si="19"/>
        <v>Recherche et développement : recyclage des allumettes usagées (intro 0)</v>
      </c>
      <c r="K129" s="5">
        <f>INDEX('choix oral'!A:A,ROW())</f>
        <v>14</v>
      </c>
      <c r="L129" s="8">
        <f t="shared" si="20"/>
        <v>45785</v>
      </c>
      <c r="M129" s="9">
        <f t="shared" si="21"/>
        <v>0.38541666666666669</v>
      </c>
      <c r="N129" s="5" t="str">
        <f t="shared" si="22"/>
        <v>B103</v>
      </c>
      <c r="O129" s="9">
        <f t="shared" si="23"/>
        <v>0.375</v>
      </c>
      <c r="P129" s="26" t="str" cm="1">
        <f t="array" ref="P129">INDEX('choix oral'!I:I,ROW())</f>
        <v>non</v>
      </c>
    </row>
    <row r="130" spans="1:16" x14ac:dyDescent="0.25">
      <c r="A130" s="4">
        <f>IF('choix oral'!C130&lt;&gt;"",ROW()-1,"")</f>
        <v>129</v>
      </c>
      <c r="B130" s="5">
        <f>COUNTIF(K$1:K130,K130)</f>
        <v>5</v>
      </c>
      <c r="C130" s="5">
        <f>INDEX($R$17:Y$36,MATCH(K130,$R$17:$R$36),8)</f>
        <v>2</v>
      </c>
      <c r="D130" s="5" t="str">
        <f>INDEX($R$17:Y$36,MATCH(K130,$R$17:$R$36),7)</f>
        <v>B101</v>
      </c>
      <c r="E130" s="23" t="str" cm="1">
        <f t="array" ref="E130">INDEX('choix oral'!D:D,ROW())</f>
        <v>HAMOUCHE</v>
      </c>
      <c r="F130" s="23" t="str" cm="1">
        <f t="array" ref="F130">INDEX('choix oral'!E:E,ROW())</f>
        <v>Liyah</v>
      </c>
      <c r="G130" s="24" cm="1">
        <f t="array" ref="G130">INDEX('choix oral'!F:F,ROW())</f>
        <v>35</v>
      </c>
      <c r="H130" s="25" t="str" cm="1">
        <f t="array" ref="H130">INDEX('choix oral'!G:G,ROW())</f>
        <v>La phobie des pieds de chaise et son traitement.</v>
      </c>
      <c r="I130" s="25" cm="1">
        <f t="array" ref="I130">INDEX('choix oral'!H:H,ROW())</f>
        <v>0</v>
      </c>
      <c r="J130" s="25" t="str">
        <f t="shared" si="19"/>
        <v>La phobie des pieds de chaise et son traitement. (intro 0)</v>
      </c>
      <c r="K130" s="5">
        <f>INDEX('choix oral'!A:A,ROW())</f>
        <v>14</v>
      </c>
      <c r="L130" s="8">
        <f t="shared" ref="L130:L161" si="24">IF(LEN(E130)&gt;1,$R$2,"")</f>
        <v>45785</v>
      </c>
      <c r="M130" s="9">
        <f t="shared" ref="M130:M161" si="25">INDEX($T$2:$T$30,ROW()-MATCH(K130,$K:$K,0)+1,1)</f>
        <v>0.39930555555555558</v>
      </c>
      <c r="N130" s="5" t="str">
        <f t="shared" ref="N130:N161" si="26">INDEX($R$17:$W$36,MATCH(K130,$R$17:$R$36),6)</f>
        <v>B103</v>
      </c>
      <c r="O130" s="9">
        <f t="shared" ref="O130:O161" si="27">M130-$R$8</f>
        <v>0.3888888888888889</v>
      </c>
      <c r="P130" s="26" t="str" cm="1">
        <f t="array" ref="P130">INDEX('choix oral'!I:I,ROW())</f>
        <v>non</v>
      </c>
    </row>
    <row r="131" spans="1:16" x14ac:dyDescent="0.25">
      <c r="A131" s="4">
        <f>IF('choix oral'!C131&lt;&gt;"",ROW()-1,"")</f>
        <v>130</v>
      </c>
      <c r="B131" s="5">
        <f>COUNTIF(K$1:K131,K131)</f>
        <v>6</v>
      </c>
      <c r="C131" s="5">
        <f>INDEX($R$17:Y$36,MATCH(K131,$R$17:$R$36),8)</f>
        <v>2</v>
      </c>
      <c r="D131" s="5" t="str">
        <f>INDEX($R$17:Y$36,MATCH(K131,$R$17:$R$36),7)</f>
        <v>B101</v>
      </c>
      <c r="E131" s="23" t="str" cm="1">
        <f t="array" ref="E131">INDEX('choix oral'!D:D,ROW())</f>
        <v>HOLDERBAUM</v>
      </c>
      <c r="F131" s="23" t="str" cm="1">
        <f t="array" ref="F131">INDEX('choix oral'!E:E,ROW())</f>
        <v>Léni</v>
      </c>
      <c r="G131" s="24" cm="1">
        <f t="array" ref="G131">INDEX('choix oral'!F:F,ROW())</f>
        <v>35</v>
      </c>
      <c r="H131" s="25" t="str" cm="1">
        <f t="array" ref="H131">INDEX('choix oral'!G:G,ROW())</f>
        <v>La phobie des pieds de chaise et son traitement.</v>
      </c>
      <c r="I131" s="25" cm="1">
        <f t="array" ref="I131">INDEX('choix oral'!H:H,ROW())</f>
        <v>0</v>
      </c>
      <c r="J131" s="25" t="str">
        <f t="shared" ref="J131:J173" si="28">IF(I131&lt;&gt;"",CONCATENATE(H131," (intro ",I131,")"),H131)</f>
        <v>La phobie des pieds de chaise et son traitement. (intro 0)</v>
      </c>
      <c r="K131" s="5">
        <f>INDEX('choix oral'!A:A,ROW())</f>
        <v>14</v>
      </c>
      <c r="L131" s="8">
        <f t="shared" si="24"/>
        <v>45785</v>
      </c>
      <c r="M131" s="9">
        <f t="shared" si="25"/>
        <v>0.42361111111111099</v>
      </c>
      <c r="N131" s="5" t="str">
        <f t="shared" si="26"/>
        <v>B103</v>
      </c>
      <c r="O131" s="9">
        <f t="shared" si="27"/>
        <v>0.41319444444444431</v>
      </c>
      <c r="P131" s="26" t="str" cm="1">
        <f t="array" ref="P131">INDEX('choix oral'!I:I,ROW())</f>
        <v>non</v>
      </c>
    </row>
    <row r="132" spans="1:16" x14ac:dyDescent="0.25">
      <c r="A132" s="4">
        <f>IF('choix oral'!C132&lt;&gt;"",ROW()-1,"")</f>
        <v>131</v>
      </c>
      <c r="B132" s="5">
        <f>COUNTIF(K$1:K132,K132)</f>
        <v>7</v>
      </c>
      <c r="C132" s="5">
        <f>INDEX($R$17:Y$36,MATCH(K132,$R$17:$R$36),8)</f>
        <v>2</v>
      </c>
      <c r="D132" s="5" t="str">
        <f>INDEX($R$17:Y$36,MATCH(K132,$R$17:$R$36),7)</f>
        <v>B101</v>
      </c>
      <c r="E132" s="23" t="str" cm="1">
        <f t="array" ref="E132">INDEX('choix oral'!D:D,ROW())</f>
        <v>JAMAL</v>
      </c>
      <c r="F132" s="23" t="str" cm="1">
        <f t="array" ref="F132">INDEX('choix oral'!E:E,ROW())</f>
        <v>Stéphane</v>
      </c>
      <c r="G132" s="24" cm="1">
        <f t="array" ref="G132">INDEX('choix oral'!F:F,ROW())</f>
        <v>32</v>
      </c>
      <c r="H132" s="25" t="str" cm="1">
        <f t="array" ref="H132">INDEX('choix oral'!G:G,ROW())</f>
        <v>Que se passerait-il si le tigre à dents de sabre réapparaissait sur la terre aujourd'hui ?</v>
      </c>
      <c r="I132" s="25" cm="1">
        <f t="array" ref="I132">INDEX('choix oral'!H:H,ROW())</f>
        <v>0</v>
      </c>
      <c r="J132" s="25" t="str">
        <f t="shared" si="28"/>
        <v>Que se passerait-il si le tigre à dents de sabre réapparaissait sur la terre aujourd'hui ? (intro 0)</v>
      </c>
      <c r="K132" s="5">
        <f>INDEX('choix oral'!A:A,ROW())</f>
        <v>14</v>
      </c>
      <c r="L132" s="8">
        <f t="shared" si="24"/>
        <v>45785</v>
      </c>
      <c r="M132" s="9">
        <f t="shared" si="25"/>
        <v>0.43749999999999989</v>
      </c>
      <c r="N132" s="5" t="str">
        <f t="shared" si="26"/>
        <v>B103</v>
      </c>
      <c r="O132" s="9">
        <f t="shared" si="27"/>
        <v>0.4270833333333332</v>
      </c>
      <c r="P132" s="26" t="str" cm="1">
        <f t="array" ref="P132">INDEX('choix oral'!I:I,ROW())</f>
        <v>non</v>
      </c>
    </row>
    <row r="133" spans="1:16" x14ac:dyDescent="0.25">
      <c r="A133" s="4">
        <f>IF('choix oral'!C133&lt;&gt;"",ROW()-1,"")</f>
        <v>132</v>
      </c>
      <c r="B133" s="5">
        <f>COUNTIF(K$1:K133,K133)</f>
        <v>8</v>
      </c>
      <c r="C133" s="5">
        <f>INDEX($R$17:Y$36,MATCH(K133,$R$17:$R$36),8)</f>
        <v>2</v>
      </c>
      <c r="D133" s="5" t="str">
        <f>INDEX($R$17:Y$36,MATCH(K133,$R$17:$R$36),7)</f>
        <v>B101</v>
      </c>
      <c r="E133" s="23" t="str" cm="1">
        <f t="array" ref="E133">INDEX('choix oral'!D:D,ROW())</f>
        <v>JOUSSET</v>
      </c>
      <c r="F133" s="23" t="str" cm="1">
        <f t="array" ref="F133">INDEX('choix oral'!E:E,ROW())</f>
        <v>Youness</v>
      </c>
      <c r="G133" s="24" cm="1">
        <f t="array" ref="G133">INDEX('choix oral'!F:F,ROW())</f>
        <v>35</v>
      </c>
      <c r="H133" s="25" t="str" cm="1">
        <f t="array" ref="H133">INDEX('choix oral'!G:G,ROW())</f>
        <v>Recherche et développement : recyclage des allumettes usagées</v>
      </c>
      <c r="I133" s="25" cm="1">
        <f t="array" ref="I133">INDEX('choix oral'!H:H,ROW())</f>
        <v>0</v>
      </c>
      <c r="J133" s="25" t="str">
        <f t="shared" si="28"/>
        <v>Recherche et développement : recyclage des allumettes usagées (intro 0)</v>
      </c>
      <c r="K133" s="5">
        <f>INDEX('choix oral'!A:A,ROW())</f>
        <v>14</v>
      </c>
      <c r="L133" s="8">
        <f t="shared" si="24"/>
        <v>45785</v>
      </c>
      <c r="M133" s="9">
        <f t="shared" si="25"/>
        <v>0.45138888888888878</v>
      </c>
      <c r="N133" s="5" t="str">
        <f t="shared" si="26"/>
        <v>B103</v>
      </c>
      <c r="O133" s="9">
        <f t="shared" si="27"/>
        <v>0.4409722222222221</v>
      </c>
      <c r="P133" s="26" t="str" cm="1">
        <f t="array" ref="P133">INDEX('choix oral'!I:I,ROW())</f>
        <v>non</v>
      </c>
    </row>
    <row r="134" spans="1:16" x14ac:dyDescent="0.25">
      <c r="A134" s="4">
        <f>IF('choix oral'!C134&lt;&gt;"",ROW()-1,"")</f>
        <v>133</v>
      </c>
      <c r="B134" s="5">
        <f>COUNTIF(K$1:K134,K134)</f>
        <v>9</v>
      </c>
      <c r="C134" s="5">
        <f>INDEX($R$17:Y$36,MATCH(K134,$R$17:$R$36),8)</f>
        <v>2</v>
      </c>
      <c r="D134" s="5" t="str">
        <f>INDEX($R$17:Y$36,MATCH(K134,$R$17:$R$36),7)</f>
        <v>B101</v>
      </c>
      <c r="E134" s="23" t="str" cm="1">
        <f t="array" ref="E134">INDEX('choix oral'!D:D,ROW())</f>
        <v>KREUTZER</v>
      </c>
      <c r="F134" s="23" t="str" cm="1">
        <f t="array" ref="F134">INDEX('choix oral'!E:E,ROW())</f>
        <v>Victoire</v>
      </c>
      <c r="G134" s="24" cm="1">
        <f t="array" ref="G134">INDEX('choix oral'!F:F,ROW())</f>
        <v>31</v>
      </c>
      <c r="H134" s="25" t="str" cm="1">
        <f t="array" ref="H134">INDEX('choix oral'!G:G,ROW())</f>
        <v>Que se passerait-il si le tigre à dents de sabre réapparaissait sur la terre aujourd'hui ?</v>
      </c>
      <c r="I134" s="25" cm="1">
        <f t="array" ref="I134">INDEX('choix oral'!H:H,ROW())</f>
        <v>0</v>
      </c>
      <c r="J134" s="25" t="str">
        <f t="shared" si="28"/>
        <v>Que se passerait-il si le tigre à dents de sabre réapparaissait sur la terre aujourd'hui ? (intro 0)</v>
      </c>
      <c r="K134" s="5">
        <f>INDEX('choix oral'!A:A,ROW())</f>
        <v>14</v>
      </c>
      <c r="L134" s="8">
        <f t="shared" si="24"/>
        <v>45785</v>
      </c>
      <c r="M134" s="9">
        <f t="shared" si="25"/>
        <v>0.46527777777777768</v>
      </c>
      <c r="N134" s="5" t="str">
        <f t="shared" si="26"/>
        <v>B103</v>
      </c>
      <c r="O134" s="9">
        <f t="shared" si="27"/>
        <v>0.45486111111111099</v>
      </c>
      <c r="P134" s="26" t="str" cm="1">
        <f t="array" ref="P134">INDEX('choix oral'!I:I,ROW())</f>
        <v>non</v>
      </c>
    </row>
    <row r="135" spans="1:16" x14ac:dyDescent="0.25">
      <c r="A135" s="4">
        <f>IF('choix oral'!C135&lt;&gt;"",ROW()-1,"")</f>
        <v>134</v>
      </c>
      <c r="B135" s="5">
        <f>COUNTIF(K$1:K135,K135)</f>
        <v>1</v>
      </c>
      <c r="C135" s="5">
        <f>INDEX($R$17:Y$36,MATCH(K135,$R$17:$R$36),8)</f>
        <v>2</v>
      </c>
      <c r="D135" s="5" t="str">
        <f>INDEX($R$17:Y$36,MATCH(K135,$R$17:$R$36),7)</f>
        <v>B101</v>
      </c>
      <c r="E135" s="23" t="str" cm="1">
        <f t="array" ref="E135">INDEX('choix oral'!D:D,ROW())</f>
        <v>KUNTZMANN</v>
      </c>
      <c r="F135" s="23" t="str" cm="1">
        <f t="array" ref="F135">INDEX('choix oral'!E:E,ROW())</f>
        <v>Malonn</v>
      </c>
      <c r="G135" s="24" cm="1">
        <f t="array" ref="G135">INDEX('choix oral'!F:F,ROW())</f>
        <v>35</v>
      </c>
      <c r="H135" s="25" t="str" cm="1">
        <f t="array" ref="H135">INDEX('choix oral'!G:G,ROW())</f>
        <v>Invention inutile : le parapluie pour chaussures</v>
      </c>
      <c r="I135" s="25" cm="1">
        <f t="array" ref="I135">INDEX('choix oral'!H:H,ROW())</f>
        <v>0</v>
      </c>
      <c r="J135" s="25" t="str">
        <f t="shared" si="28"/>
        <v>Invention inutile : le parapluie pour chaussures (intro 0)</v>
      </c>
      <c r="K135" s="5">
        <f>INDEX('choix oral'!A:A,ROW())</f>
        <v>15</v>
      </c>
      <c r="L135" s="8">
        <f t="shared" si="24"/>
        <v>45785</v>
      </c>
      <c r="M135" s="9">
        <f t="shared" si="25"/>
        <v>0.34375</v>
      </c>
      <c r="N135" s="5" t="str">
        <f t="shared" si="26"/>
        <v>B104</v>
      </c>
      <c r="O135" s="9">
        <f t="shared" si="27"/>
        <v>0.33333333333333331</v>
      </c>
      <c r="P135" s="26" t="str" cm="1">
        <f t="array" ref="P135">INDEX('choix oral'!I:I,ROW())</f>
        <v>non</v>
      </c>
    </row>
    <row r="136" spans="1:16" x14ac:dyDescent="0.25">
      <c r="A136" s="4">
        <f>IF('choix oral'!C136&lt;&gt;"",ROW()-1,"")</f>
        <v>135</v>
      </c>
      <c r="B136" s="5">
        <f>COUNTIF(K$1:K136,K136)</f>
        <v>2</v>
      </c>
      <c r="C136" s="5">
        <f>INDEX($R$17:Y$36,MATCH(K136,$R$17:$R$36),8)</f>
        <v>2</v>
      </c>
      <c r="D136" s="5" t="str">
        <f>INDEX($R$17:Y$36,MATCH(K136,$R$17:$R$36),7)</f>
        <v>B101</v>
      </c>
      <c r="E136" s="23" t="str" cm="1">
        <f t="array" ref="E136">INDEX('choix oral'!D:D,ROW())</f>
        <v>LAFEUILLE</v>
      </c>
      <c r="F136" s="23" t="str" cm="1">
        <f t="array" ref="F136">INDEX('choix oral'!E:E,ROW())</f>
        <v>Elisabeth</v>
      </c>
      <c r="G136" s="24" cm="1">
        <f t="array" ref="G136">INDEX('choix oral'!F:F,ROW())</f>
        <v>32</v>
      </c>
      <c r="H136" s="25" t="str" cm="1">
        <f t="array" ref="H136">INDEX('choix oral'!G:G,ROW())</f>
        <v>Que se passerait-il si le tigre à dents de sabre réapparaissait sur la terre aujourd'hui ?</v>
      </c>
      <c r="I136" s="25" cm="1">
        <f t="array" ref="I136">INDEX('choix oral'!H:H,ROW())</f>
        <v>0</v>
      </c>
      <c r="J136" s="25" t="str">
        <f t="shared" si="28"/>
        <v>Que se passerait-il si le tigre à dents de sabre réapparaissait sur la terre aujourd'hui ? (intro 0)</v>
      </c>
      <c r="K136" s="5">
        <f>INDEX('choix oral'!A:A,ROW())</f>
        <v>15</v>
      </c>
      <c r="L136" s="8">
        <f t="shared" si="24"/>
        <v>45785</v>
      </c>
      <c r="M136" s="9">
        <f t="shared" si="25"/>
        <v>0.3576388888888889</v>
      </c>
      <c r="N136" s="5" t="str">
        <f t="shared" si="26"/>
        <v>B104</v>
      </c>
      <c r="O136" s="9">
        <f t="shared" si="27"/>
        <v>0.34722222222222221</v>
      </c>
      <c r="P136" s="26" t="str" cm="1">
        <f t="array" ref="P136">INDEX('choix oral'!I:I,ROW())</f>
        <v>non</v>
      </c>
    </row>
    <row r="137" spans="1:16" x14ac:dyDescent="0.25">
      <c r="A137" s="4">
        <f>IF('choix oral'!C137&lt;&gt;"",ROW()-1,"")</f>
        <v>136</v>
      </c>
      <c r="B137" s="5">
        <f>COUNTIF(K$1:K137,K137)</f>
        <v>3</v>
      </c>
      <c r="C137" s="5">
        <f>INDEX($R$17:Y$36,MATCH(K137,$R$17:$R$36),8)</f>
        <v>2</v>
      </c>
      <c r="D137" s="5" t="str">
        <f>INDEX($R$17:Y$36,MATCH(K137,$R$17:$R$36),7)</f>
        <v>B101</v>
      </c>
      <c r="E137" s="23" t="str" cm="1">
        <f t="array" ref="E137">INDEX('choix oral'!D:D,ROW())</f>
        <v>LAIDI</v>
      </c>
      <c r="F137" s="23" t="str" cm="1">
        <f t="array" ref="F137">INDEX('choix oral'!E:E,ROW())</f>
        <v>Zayn</v>
      </c>
      <c r="G137" s="24" cm="1">
        <f t="array" ref="G137">INDEX('choix oral'!F:F,ROW())</f>
        <v>34</v>
      </c>
      <c r="H137" s="25" t="str" cm="1">
        <f t="array" ref="H137">INDEX('choix oral'!G:G,ROW())</f>
        <v>Que se passerait-il si le tigre à dents de sabre réapparaissait sur la terre aujourd'hui ?</v>
      </c>
      <c r="I137" s="25" cm="1">
        <f t="array" ref="I137">INDEX('choix oral'!H:H,ROW())</f>
        <v>0</v>
      </c>
      <c r="J137" s="25" t="str">
        <f t="shared" si="28"/>
        <v>Que se passerait-il si le tigre à dents de sabre réapparaissait sur la terre aujourd'hui ? (intro 0)</v>
      </c>
      <c r="K137" s="5">
        <f>INDEX('choix oral'!A:A,ROW())</f>
        <v>15</v>
      </c>
      <c r="L137" s="8">
        <f t="shared" si="24"/>
        <v>45785</v>
      </c>
      <c r="M137" s="9">
        <f t="shared" si="25"/>
        <v>0.37152777777777779</v>
      </c>
      <c r="N137" s="5" t="str">
        <f t="shared" si="26"/>
        <v>B104</v>
      </c>
      <c r="O137" s="9">
        <f t="shared" si="27"/>
        <v>0.3611111111111111</v>
      </c>
      <c r="P137" s="26" t="str" cm="1">
        <f t="array" ref="P137">INDEX('choix oral'!I:I,ROW())</f>
        <v>oui</v>
      </c>
    </row>
    <row r="138" spans="1:16" x14ac:dyDescent="0.25">
      <c r="A138" s="4">
        <f>IF('choix oral'!C138&lt;&gt;"",ROW()-1,"")</f>
        <v>137</v>
      </c>
      <c r="B138" s="5">
        <f>COUNTIF(K$1:K138,K138)</f>
        <v>4</v>
      </c>
      <c r="C138" s="5">
        <f>INDEX($R$17:Y$36,MATCH(K138,$R$17:$R$36),8)</f>
        <v>2</v>
      </c>
      <c r="D138" s="5" t="str">
        <f>INDEX($R$17:Y$36,MATCH(K138,$R$17:$R$36),7)</f>
        <v>B101</v>
      </c>
      <c r="E138" s="23" t="str" cm="1">
        <f t="array" ref="E138">INDEX('choix oral'!D:D,ROW())</f>
        <v>LAMBERTI</v>
      </c>
      <c r="F138" s="23" t="str" cm="1">
        <f t="array" ref="F138">INDEX('choix oral'!E:E,ROW())</f>
        <v>Maëlya</v>
      </c>
      <c r="G138" s="24" cm="1">
        <f t="array" ref="G138">INDEX('choix oral'!F:F,ROW())</f>
        <v>32</v>
      </c>
      <c r="H138" s="25" t="str" cm="1">
        <f t="array" ref="H138">INDEX('choix oral'!G:G,ROW())</f>
        <v>Musique : détails sur la partition des chutes du Niagara</v>
      </c>
      <c r="I138" s="25" cm="1">
        <f t="array" ref="I138">INDEX('choix oral'!H:H,ROW())</f>
        <v>0</v>
      </c>
      <c r="J138" s="25" t="str">
        <f t="shared" si="28"/>
        <v>Musique : détails sur la partition des chutes du Niagara (intro 0)</v>
      </c>
      <c r="K138" s="5">
        <f>INDEX('choix oral'!A:A,ROW())</f>
        <v>15</v>
      </c>
      <c r="L138" s="8">
        <f t="shared" si="24"/>
        <v>45785</v>
      </c>
      <c r="M138" s="9">
        <f t="shared" si="25"/>
        <v>0.38541666666666669</v>
      </c>
      <c r="N138" s="5" t="str">
        <f t="shared" si="26"/>
        <v>B104</v>
      </c>
      <c r="O138" s="9">
        <f t="shared" si="27"/>
        <v>0.375</v>
      </c>
      <c r="P138" s="26" t="str" cm="1">
        <f t="array" ref="P138">INDEX('choix oral'!I:I,ROW())</f>
        <v>non</v>
      </c>
    </row>
    <row r="139" spans="1:16" x14ac:dyDescent="0.25">
      <c r="A139" s="4">
        <f>IF('choix oral'!C139&lt;&gt;"",ROW()-1,"")</f>
        <v>138</v>
      </c>
      <c r="B139" s="5">
        <f>COUNTIF(K$1:K139,K139)</f>
        <v>5</v>
      </c>
      <c r="C139" s="5">
        <f>INDEX($R$17:Y$36,MATCH(K139,$R$17:$R$36),8)</f>
        <v>2</v>
      </c>
      <c r="D139" s="5" t="str">
        <f>INDEX($R$17:Y$36,MATCH(K139,$R$17:$R$36),7)</f>
        <v>B101</v>
      </c>
      <c r="E139" s="23" t="str" cm="1">
        <f t="array" ref="E139">INDEX('choix oral'!D:D,ROW())</f>
        <v>LANDRAGIN</v>
      </c>
      <c r="F139" s="23" t="str" cm="1">
        <f t="array" ref="F139">INDEX('choix oral'!E:E,ROW())</f>
        <v>Shaïma</v>
      </c>
      <c r="G139" s="24" cm="1">
        <f t="array" ref="G139">INDEX('choix oral'!F:F,ROW())</f>
        <v>33</v>
      </c>
      <c r="H139" s="25" t="str" cm="1">
        <f t="array" ref="H139">INDEX('choix oral'!G:G,ROW())</f>
        <v>Que se passerait-il si le tigre à dents de sabre réapparaissait sur la terre aujourd'hui ?</v>
      </c>
      <c r="I139" s="25" cm="1">
        <f t="array" ref="I139">INDEX('choix oral'!H:H,ROW())</f>
        <v>0</v>
      </c>
      <c r="J139" s="25" t="str">
        <f t="shared" si="28"/>
        <v>Que se passerait-il si le tigre à dents de sabre réapparaissait sur la terre aujourd'hui ? (intro 0)</v>
      </c>
      <c r="K139" s="5">
        <f>INDEX('choix oral'!A:A,ROW())</f>
        <v>15</v>
      </c>
      <c r="L139" s="8">
        <f t="shared" si="24"/>
        <v>45785</v>
      </c>
      <c r="M139" s="9">
        <f t="shared" si="25"/>
        <v>0.39930555555555558</v>
      </c>
      <c r="N139" s="5" t="str">
        <f t="shared" si="26"/>
        <v>B104</v>
      </c>
      <c r="O139" s="9">
        <f t="shared" si="27"/>
        <v>0.3888888888888889</v>
      </c>
      <c r="P139" s="26" t="str" cm="1">
        <f t="array" ref="P139">INDEX('choix oral'!I:I,ROW())</f>
        <v>non</v>
      </c>
    </row>
    <row r="140" spans="1:16" x14ac:dyDescent="0.25">
      <c r="A140" s="4">
        <f>IF('choix oral'!C140&lt;&gt;"",ROW()-1,"")</f>
        <v>139</v>
      </c>
      <c r="B140" s="5">
        <f>COUNTIF(K$1:K140,K140)</f>
        <v>6</v>
      </c>
      <c r="C140" s="5">
        <f>INDEX($R$17:Y$36,MATCH(K140,$R$17:$R$36),8)</f>
        <v>2</v>
      </c>
      <c r="D140" s="5" t="str">
        <f>INDEX($R$17:Y$36,MATCH(K140,$R$17:$R$36),7)</f>
        <v>B101</v>
      </c>
      <c r="E140" s="23" t="str" cm="1">
        <f t="array" ref="E140">INDEX('choix oral'!D:D,ROW())</f>
        <v>LANUSSE</v>
      </c>
      <c r="F140" s="23" t="str" cm="1">
        <f t="array" ref="F140">INDEX('choix oral'!E:E,ROW())</f>
        <v>Sienna</v>
      </c>
      <c r="G140" s="24" cm="1">
        <f t="array" ref="G140">INDEX('choix oral'!F:F,ROW())</f>
        <v>37</v>
      </c>
      <c r="H140" s="25" t="str" cm="1">
        <f t="array" ref="H140">INDEX('choix oral'!G:G,ROW())</f>
        <v>Cuisine du monde : la soupe de caillou</v>
      </c>
      <c r="I140" s="25" cm="1">
        <f t="array" ref="I140">INDEX('choix oral'!H:H,ROW())</f>
        <v>0</v>
      </c>
      <c r="J140" s="25" t="str">
        <f t="shared" si="28"/>
        <v>Cuisine du monde : la soupe de caillou (intro 0)</v>
      </c>
      <c r="K140" s="5">
        <f>INDEX('choix oral'!A:A,ROW())</f>
        <v>15</v>
      </c>
      <c r="L140" s="8">
        <f t="shared" si="24"/>
        <v>45785</v>
      </c>
      <c r="M140" s="9">
        <f t="shared" si="25"/>
        <v>0.42361111111111099</v>
      </c>
      <c r="N140" s="5" t="str">
        <f t="shared" si="26"/>
        <v>B104</v>
      </c>
      <c r="O140" s="9">
        <f t="shared" si="27"/>
        <v>0.41319444444444431</v>
      </c>
      <c r="P140" s="26" t="str" cm="1">
        <f t="array" ref="P140">INDEX('choix oral'!I:I,ROW())</f>
        <v>non</v>
      </c>
    </row>
    <row r="141" spans="1:16" x14ac:dyDescent="0.25">
      <c r="A141" s="4">
        <f>IF('choix oral'!C141&lt;&gt;"",ROW()-1,"")</f>
        <v>140</v>
      </c>
      <c r="B141" s="5">
        <f>COUNTIF(K$1:K141,K141)</f>
        <v>7</v>
      </c>
      <c r="C141" s="5">
        <f>INDEX($R$17:Y$36,MATCH(K141,$R$17:$R$36),8)</f>
        <v>2</v>
      </c>
      <c r="D141" s="5" t="str">
        <f>INDEX($R$17:Y$36,MATCH(K141,$R$17:$R$36),7)</f>
        <v>B101</v>
      </c>
      <c r="E141" s="23" t="str" cm="1">
        <f t="array" ref="E141">INDEX('choix oral'!D:D,ROW())</f>
        <v>LEBOSSE</v>
      </c>
      <c r="F141" s="23" t="str" cm="1">
        <f t="array" ref="F141">INDEX('choix oral'!E:E,ROW())</f>
        <v>Ishak</v>
      </c>
      <c r="G141" s="24" cm="1">
        <f t="array" ref="G141">INDEX('choix oral'!F:F,ROW())</f>
        <v>36</v>
      </c>
      <c r="H141" s="25" t="str" cm="1">
        <f t="array" ref="H141">INDEX('choix oral'!G:G,ROW())</f>
        <v>Que se passerait-il si le tigre à dents de sabre réapparaissait sur la terre aujourd'hui ?</v>
      </c>
      <c r="I141" s="25" cm="1">
        <f t="array" ref="I141">INDEX('choix oral'!H:H,ROW())</f>
        <v>0</v>
      </c>
      <c r="J141" s="25" t="str">
        <f t="shared" si="28"/>
        <v>Que se passerait-il si le tigre à dents de sabre réapparaissait sur la terre aujourd'hui ? (intro 0)</v>
      </c>
      <c r="K141" s="5">
        <f>INDEX('choix oral'!A:A,ROW())</f>
        <v>15</v>
      </c>
      <c r="L141" s="8">
        <f t="shared" si="24"/>
        <v>45785</v>
      </c>
      <c r="M141" s="9">
        <f t="shared" si="25"/>
        <v>0.43749999999999989</v>
      </c>
      <c r="N141" s="5" t="str">
        <f t="shared" si="26"/>
        <v>B104</v>
      </c>
      <c r="O141" s="9">
        <f t="shared" si="27"/>
        <v>0.4270833333333332</v>
      </c>
      <c r="P141" s="26" t="str" cm="1">
        <f t="array" ref="P141">INDEX('choix oral'!I:I,ROW())</f>
        <v>non</v>
      </c>
    </row>
    <row r="142" spans="1:16" x14ac:dyDescent="0.25">
      <c r="A142" s="4">
        <f>IF('choix oral'!C142&lt;&gt;"",ROW()-1,"")</f>
        <v>141</v>
      </c>
      <c r="B142" s="5">
        <f>COUNTIF(K$1:K142,K142)</f>
        <v>8</v>
      </c>
      <c r="C142" s="5">
        <f>INDEX($R$17:Y$36,MATCH(K142,$R$17:$R$36),8)</f>
        <v>2</v>
      </c>
      <c r="D142" s="5" t="str">
        <f>INDEX($R$17:Y$36,MATCH(K142,$R$17:$R$36),7)</f>
        <v>B101</v>
      </c>
      <c r="E142" s="23" t="str" cm="1">
        <f t="array" ref="E142">INDEX('choix oral'!D:D,ROW())</f>
        <v>LEBOUCHER</v>
      </c>
      <c r="F142" s="23" t="str" cm="1">
        <f t="array" ref="F142">INDEX('choix oral'!E:E,ROW())</f>
        <v>Lehna</v>
      </c>
      <c r="G142" s="24" cm="1">
        <f t="array" ref="G142">INDEX('choix oral'!F:F,ROW())</f>
        <v>34</v>
      </c>
      <c r="H142" s="25" t="str" cm="1">
        <f t="array" ref="H142">INDEX('choix oral'!G:G,ROW())</f>
        <v>Que se passerait-il si le tigre à dents de sabre réapparaissait sur la terre aujourd'hui ?</v>
      </c>
      <c r="I142" s="25" cm="1">
        <f t="array" ref="I142">INDEX('choix oral'!H:H,ROW())</f>
        <v>0</v>
      </c>
      <c r="J142" s="25" t="str">
        <f t="shared" si="28"/>
        <v>Que se passerait-il si le tigre à dents de sabre réapparaissait sur la terre aujourd'hui ? (intro 0)</v>
      </c>
      <c r="K142" s="5">
        <f>INDEX('choix oral'!A:A,ROW())</f>
        <v>15</v>
      </c>
      <c r="L142" s="8">
        <f t="shared" si="24"/>
        <v>45785</v>
      </c>
      <c r="M142" s="9">
        <f t="shared" si="25"/>
        <v>0.45138888888888878</v>
      </c>
      <c r="N142" s="5" t="str">
        <f t="shared" si="26"/>
        <v>B104</v>
      </c>
      <c r="O142" s="9">
        <f t="shared" si="27"/>
        <v>0.4409722222222221</v>
      </c>
      <c r="P142" s="26" t="str" cm="1">
        <f t="array" ref="P142">INDEX('choix oral'!I:I,ROW())</f>
        <v>non</v>
      </c>
    </row>
    <row r="143" spans="1:16" x14ac:dyDescent="0.25">
      <c r="A143" s="4">
        <f>IF('choix oral'!C143&lt;&gt;"",ROW()-1,"")</f>
        <v>142</v>
      </c>
      <c r="B143" s="5">
        <f>COUNTIF(K$1:K143,K143)</f>
        <v>9</v>
      </c>
      <c r="C143" s="5">
        <f>INDEX($R$17:Y$36,MATCH(K143,$R$17:$R$36),8)</f>
        <v>2</v>
      </c>
      <c r="D143" s="5" t="str">
        <f>INDEX($R$17:Y$36,MATCH(K143,$R$17:$R$36),7)</f>
        <v>B101</v>
      </c>
      <c r="E143" s="23" t="str" cm="1">
        <f t="array" ref="E143">INDEX('choix oral'!D:D,ROW())</f>
        <v>LEOST</v>
      </c>
      <c r="F143" s="23" t="str" cm="1">
        <f t="array" ref="F143">INDEX('choix oral'!E:E,ROW())</f>
        <v>Tomas</v>
      </c>
      <c r="G143" s="24" cm="1">
        <f t="array" ref="G143">INDEX('choix oral'!F:F,ROW())</f>
        <v>35</v>
      </c>
      <c r="H143" s="25" t="str" cm="1">
        <f t="array" ref="H143">INDEX('choix oral'!G:G,ROW())</f>
        <v>Invention inutile : le parapluie pour chaussures</v>
      </c>
      <c r="I143" s="25" cm="1">
        <f t="array" ref="I143">INDEX('choix oral'!H:H,ROW())</f>
        <v>0</v>
      </c>
      <c r="J143" s="25" t="str">
        <f t="shared" si="28"/>
        <v>Invention inutile : le parapluie pour chaussures (intro 0)</v>
      </c>
      <c r="K143" s="5">
        <f>INDEX('choix oral'!A:A,ROW())</f>
        <v>15</v>
      </c>
      <c r="L143" s="8">
        <f t="shared" si="24"/>
        <v>45785</v>
      </c>
      <c r="M143" s="9">
        <f t="shared" si="25"/>
        <v>0.46527777777777768</v>
      </c>
      <c r="N143" s="5" t="str">
        <f t="shared" si="26"/>
        <v>B104</v>
      </c>
      <c r="O143" s="9">
        <f t="shared" si="27"/>
        <v>0.45486111111111099</v>
      </c>
      <c r="P143" s="26" t="str" cm="1">
        <f t="array" ref="P143">INDEX('choix oral'!I:I,ROW())</f>
        <v>non</v>
      </c>
    </row>
    <row r="144" spans="1:16" x14ac:dyDescent="0.25">
      <c r="A144" s="4">
        <f>IF('choix oral'!C144&lt;&gt;"",ROW()-1,"")</f>
        <v>143</v>
      </c>
      <c r="B144" s="5">
        <f>COUNTIF(K$1:K144,K144)</f>
        <v>1</v>
      </c>
      <c r="C144" s="5">
        <f>INDEX($R$17:Y$36,MATCH(K144,$R$17:$R$36),8)</f>
        <v>2</v>
      </c>
      <c r="D144" s="5" t="str">
        <f>INDEX($R$17:Y$36,MATCH(K144,$R$17:$R$36),7)</f>
        <v>B101</v>
      </c>
      <c r="E144" s="23" t="str" cm="1">
        <f t="array" ref="E144">INDEX('choix oral'!D:D,ROW())</f>
        <v>LOUVIOT</v>
      </c>
      <c r="F144" s="23" t="str" cm="1">
        <f t="array" ref="F144">INDEX('choix oral'!E:E,ROW())</f>
        <v>Lou</v>
      </c>
      <c r="G144" s="24" cm="1">
        <f t="array" ref="G144">INDEX('choix oral'!F:F,ROW())</f>
        <v>36</v>
      </c>
      <c r="H144" s="25" t="str" cm="1">
        <f t="array" ref="H144">INDEX('choix oral'!G:G,ROW())</f>
        <v>Que se passerait-il si le tigre à dents de sabre réapparaissait sur la terre aujourd'hui ?</v>
      </c>
      <c r="I144" s="25" cm="1">
        <f t="array" ref="I144">INDEX('choix oral'!H:H,ROW())</f>
        <v>0</v>
      </c>
      <c r="J144" s="25" t="str">
        <f t="shared" si="28"/>
        <v>Que se passerait-il si le tigre à dents de sabre réapparaissait sur la terre aujourd'hui ? (intro 0)</v>
      </c>
      <c r="K144" s="5">
        <f>INDEX('choix oral'!A:A,ROW())</f>
        <v>16</v>
      </c>
      <c r="L144" s="8">
        <f t="shared" si="24"/>
        <v>45785</v>
      </c>
      <c r="M144" s="9">
        <f t="shared" si="25"/>
        <v>0.34375</v>
      </c>
      <c r="N144" s="5" t="str">
        <f t="shared" si="26"/>
        <v>B105</v>
      </c>
      <c r="O144" s="9">
        <f t="shared" si="27"/>
        <v>0.33333333333333331</v>
      </c>
      <c r="P144" s="26" t="str" cm="1">
        <f t="array" ref="P144">INDEX('choix oral'!I:I,ROW())</f>
        <v>non</v>
      </c>
    </row>
    <row r="145" spans="1:16" x14ac:dyDescent="0.25">
      <c r="A145" s="4">
        <f>IF('choix oral'!C145&lt;&gt;"",ROW()-1,"")</f>
        <v>144</v>
      </c>
      <c r="B145" s="5">
        <f>COUNTIF(K$1:K145,K145)</f>
        <v>2</v>
      </c>
      <c r="C145" s="5">
        <f>INDEX($R$17:Y$36,MATCH(K145,$R$17:$R$36),8)</f>
        <v>2</v>
      </c>
      <c r="D145" s="5" t="str">
        <f>INDEX($R$17:Y$36,MATCH(K145,$R$17:$R$36),7)</f>
        <v>B101</v>
      </c>
      <c r="E145" s="23" t="str" cm="1">
        <f t="array" ref="E145">INDEX('choix oral'!D:D,ROW())</f>
        <v>MACKOWIAK</v>
      </c>
      <c r="F145" s="23" t="str" cm="1">
        <f t="array" ref="F145">INDEX('choix oral'!E:E,ROW())</f>
        <v>Jonas</v>
      </c>
      <c r="G145" s="24" cm="1">
        <f t="array" ref="G145">INDEX('choix oral'!F:F,ROW())</f>
        <v>31</v>
      </c>
      <c r="H145" s="25" t="str" cm="1">
        <f t="array" ref="H145">INDEX('choix oral'!G:G,ROW())</f>
        <v>Que se passerait-il si le tigre à dents de sabre réapparaissait sur la terre aujourd'hui ?</v>
      </c>
      <c r="I145" s="25" cm="1">
        <f t="array" ref="I145">INDEX('choix oral'!H:H,ROW())</f>
        <v>0</v>
      </c>
      <c r="J145" s="25" t="str">
        <f t="shared" si="28"/>
        <v>Que se passerait-il si le tigre à dents de sabre réapparaissait sur la terre aujourd'hui ? (intro 0)</v>
      </c>
      <c r="K145" s="5">
        <f>INDEX('choix oral'!A:A,ROW())</f>
        <v>16</v>
      </c>
      <c r="L145" s="8">
        <f t="shared" si="24"/>
        <v>45785</v>
      </c>
      <c r="M145" s="9">
        <f t="shared" si="25"/>
        <v>0.3576388888888889</v>
      </c>
      <c r="N145" s="5" t="str">
        <f t="shared" si="26"/>
        <v>B105</v>
      </c>
      <c r="O145" s="9">
        <f t="shared" si="27"/>
        <v>0.34722222222222221</v>
      </c>
      <c r="P145" s="26" t="str" cm="1">
        <f t="array" ref="P145">INDEX('choix oral'!I:I,ROW())</f>
        <v>non</v>
      </c>
    </row>
    <row r="146" spans="1:16" x14ac:dyDescent="0.25">
      <c r="A146" s="4">
        <f>IF('choix oral'!C146&lt;&gt;"",ROW()-1,"")</f>
        <v>145</v>
      </c>
      <c r="B146" s="5">
        <f>COUNTIF(K$1:K146,K146)</f>
        <v>3</v>
      </c>
      <c r="C146" s="5">
        <f>INDEX($R$17:Y$36,MATCH(K146,$R$17:$R$36),8)</f>
        <v>2</v>
      </c>
      <c r="D146" s="5" t="str">
        <f>INDEX($R$17:Y$36,MATCH(K146,$R$17:$R$36),7)</f>
        <v>B101</v>
      </c>
      <c r="E146" s="23" t="str" cm="1">
        <f t="array" ref="E146">INDEX('choix oral'!D:D,ROW())</f>
        <v>MARINELLI</v>
      </c>
      <c r="F146" s="23" t="str" cm="1">
        <f t="array" ref="F146">INDEX('choix oral'!E:E,ROW())</f>
        <v>Constant</v>
      </c>
      <c r="G146" s="24" cm="1">
        <f t="array" ref="G146">INDEX('choix oral'!F:F,ROW())</f>
        <v>35</v>
      </c>
      <c r="H146" s="25" t="str" cm="1">
        <f t="array" ref="H146">INDEX('choix oral'!G:G,ROW())</f>
        <v>Une théorie du complot : le petit-pois peut-il se cloner dans nos cerveaux ?</v>
      </c>
      <c r="I146" s="25" cm="1">
        <f t="array" ref="I146">INDEX('choix oral'!H:H,ROW())</f>
        <v>0</v>
      </c>
      <c r="J146" s="25" t="str">
        <f t="shared" si="28"/>
        <v>Une théorie du complot : le petit-pois peut-il se cloner dans nos cerveaux ? (intro 0)</v>
      </c>
      <c r="K146" s="5">
        <f>INDEX('choix oral'!A:A,ROW())</f>
        <v>16</v>
      </c>
      <c r="L146" s="8">
        <f t="shared" si="24"/>
        <v>45785</v>
      </c>
      <c r="M146" s="9">
        <f t="shared" si="25"/>
        <v>0.37152777777777779</v>
      </c>
      <c r="N146" s="5" t="str">
        <f t="shared" si="26"/>
        <v>B105</v>
      </c>
      <c r="O146" s="9">
        <f t="shared" si="27"/>
        <v>0.3611111111111111</v>
      </c>
      <c r="P146" s="26" t="str" cm="1">
        <f t="array" ref="P146">INDEX('choix oral'!I:I,ROW())</f>
        <v>oui</v>
      </c>
    </row>
    <row r="147" spans="1:16" x14ac:dyDescent="0.25">
      <c r="A147" s="4">
        <f>IF('choix oral'!C147&lt;&gt;"",ROW()-1,"")</f>
        <v>146</v>
      </c>
      <c r="B147" s="5">
        <f>COUNTIF(K$1:K147,K147)</f>
        <v>4</v>
      </c>
      <c r="C147" s="5">
        <f>INDEX($R$17:Y$36,MATCH(K147,$R$17:$R$36),8)</f>
        <v>2</v>
      </c>
      <c r="D147" s="5" t="str">
        <f>INDEX($R$17:Y$36,MATCH(K147,$R$17:$R$36),7)</f>
        <v>B101</v>
      </c>
      <c r="E147" s="23" t="str" cm="1">
        <f t="array" ref="E147">INDEX('choix oral'!D:D,ROW())</f>
        <v>MAUNY</v>
      </c>
      <c r="F147" s="23" t="str" cm="1">
        <f t="array" ref="F147">INDEX('choix oral'!E:E,ROW())</f>
        <v>Erin</v>
      </c>
      <c r="G147" s="24" cm="1">
        <f t="array" ref="G147">INDEX('choix oral'!F:F,ROW())</f>
        <v>35</v>
      </c>
      <c r="H147" s="25" t="str" cm="1">
        <f t="array" ref="H147">INDEX('choix oral'!G:G,ROW())</f>
        <v>Recherche et développement : recyclage des allumettes usagées</v>
      </c>
      <c r="I147" s="25" cm="1">
        <f t="array" ref="I147">INDEX('choix oral'!H:H,ROW())</f>
        <v>0</v>
      </c>
      <c r="J147" s="25" t="str">
        <f t="shared" si="28"/>
        <v>Recherche et développement : recyclage des allumettes usagées (intro 0)</v>
      </c>
      <c r="K147" s="5">
        <f>INDEX('choix oral'!A:A,ROW())</f>
        <v>16</v>
      </c>
      <c r="L147" s="8">
        <f t="shared" si="24"/>
        <v>45785</v>
      </c>
      <c r="M147" s="9">
        <f t="shared" si="25"/>
        <v>0.38541666666666669</v>
      </c>
      <c r="N147" s="5" t="str">
        <f t="shared" si="26"/>
        <v>B105</v>
      </c>
      <c r="O147" s="9">
        <f t="shared" si="27"/>
        <v>0.375</v>
      </c>
      <c r="P147" s="26" t="str" cm="1">
        <f t="array" ref="P147">INDEX('choix oral'!I:I,ROW())</f>
        <v>non</v>
      </c>
    </row>
    <row r="148" spans="1:16" x14ac:dyDescent="0.25">
      <c r="A148" s="4">
        <f>IF('choix oral'!C148&lt;&gt;"",ROW()-1,"")</f>
        <v>147</v>
      </c>
      <c r="B148" s="5">
        <f>COUNTIF(K$1:K148,K148)</f>
        <v>5</v>
      </c>
      <c r="C148" s="5">
        <f>INDEX($R$17:Y$36,MATCH(K148,$R$17:$R$36),8)</f>
        <v>2</v>
      </c>
      <c r="D148" s="5" t="str">
        <f>INDEX($R$17:Y$36,MATCH(K148,$R$17:$R$36),7)</f>
        <v>B101</v>
      </c>
      <c r="E148" s="23" t="str" cm="1">
        <f t="array" ref="E148">INDEX('choix oral'!D:D,ROW())</f>
        <v>MEJAN</v>
      </c>
      <c r="F148" s="23" t="str" cm="1">
        <f t="array" ref="F148">INDEX('choix oral'!E:E,ROW())</f>
        <v>Lilya</v>
      </c>
      <c r="G148" s="24" cm="1">
        <f t="array" ref="G148">INDEX('choix oral'!F:F,ROW())</f>
        <v>34</v>
      </c>
      <c r="H148" s="25" t="str" cm="1">
        <f t="array" ref="H148">INDEX('choix oral'!G:G,ROW())</f>
        <v>Recherche et développement : recyclage des allumettes usagées</v>
      </c>
      <c r="I148" s="25" cm="1">
        <f t="array" ref="I148">INDEX('choix oral'!H:H,ROW())</f>
        <v>0</v>
      </c>
      <c r="J148" s="25" t="str">
        <f t="shared" si="28"/>
        <v>Recherche et développement : recyclage des allumettes usagées (intro 0)</v>
      </c>
      <c r="K148" s="5">
        <f>INDEX('choix oral'!A:A,ROW())</f>
        <v>16</v>
      </c>
      <c r="L148" s="8">
        <f t="shared" si="24"/>
        <v>45785</v>
      </c>
      <c r="M148" s="9">
        <f t="shared" si="25"/>
        <v>0.39930555555555558</v>
      </c>
      <c r="N148" s="5" t="str">
        <f t="shared" si="26"/>
        <v>B105</v>
      </c>
      <c r="O148" s="9">
        <f t="shared" si="27"/>
        <v>0.3888888888888889</v>
      </c>
      <c r="P148" s="26" t="str" cm="1">
        <f t="array" ref="P148">INDEX('choix oral'!I:I,ROW())</f>
        <v>non</v>
      </c>
    </row>
    <row r="149" spans="1:16" x14ac:dyDescent="0.25">
      <c r="A149" s="4">
        <f>IF('choix oral'!C149&lt;&gt;"",ROW()-1,"")</f>
        <v>148</v>
      </c>
      <c r="B149" s="5">
        <f>COUNTIF(K$1:K149,K149)</f>
        <v>6</v>
      </c>
      <c r="C149" s="5">
        <f>INDEX($R$17:Y$36,MATCH(K149,$R$17:$R$36),8)</f>
        <v>2</v>
      </c>
      <c r="D149" s="5" t="str">
        <f>INDEX($R$17:Y$36,MATCH(K149,$R$17:$R$36),7)</f>
        <v>B101</v>
      </c>
      <c r="E149" s="23" t="str" cm="1">
        <f t="array" ref="E149">INDEX('choix oral'!D:D,ROW())</f>
        <v>MICHALAK</v>
      </c>
      <c r="F149" s="23" t="str" cm="1">
        <f t="array" ref="F149">INDEX('choix oral'!E:E,ROW())</f>
        <v>Aymen</v>
      </c>
      <c r="G149" s="24" cm="1">
        <f t="array" ref="G149">INDEX('choix oral'!F:F,ROW())</f>
        <v>34</v>
      </c>
      <c r="H149" s="25" t="str" cm="1">
        <f t="array" ref="H149">INDEX('choix oral'!G:G,ROW())</f>
        <v>Musique : détails sur la partition des chutes du Niagara</v>
      </c>
      <c r="I149" s="25" cm="1">
        <f t="array" ref="I149">INDEX('choix oral'!H:H,ROW())</f>
        <v>0</v>
      </c>
      <c r="J149" s="25" t="str">
        <f t="shared" si="28"/>
        <v>Musique : détails sur la partition des chutes du Niagara (intro 0)</v>
      </c>
      <c r="K149" s="5">
        <f>INDEX('choix oral'!A:A,ROW())</f>
        <v>16</v>
      </c>
      <c r="L149" s="8">
        <f t="shared" si="24"/>
        <v>45785</v>
      </c>
      <c r="M149" s="9">
        <f t="shared" si="25"/>
        <v>0.42361111111111099</v>
      </c>
      <c r="N149" s="5" t="str">
        <f t="shared" si="26"/>
        <v>B105</v>
      </c>
      <c r="O149" s="9">
        <f t="shared" si="27"/>
        <v>0.41319444444444431</v>
      </c>
      <c r="P149" s="26" t="str" cm="1">
        <f t="array" ref="P149">INDEX('choix oral'!I:I,ROW())</f>
        <v>non</v>
      </c>
    </row>
    <row r="150" spans="1:16" x14ac:dyDescent="0.25">
      <c r="A150" s="4">
        <f>IF('choix oral'!C150&lt;&gt;"",ROW()-1,"")</f>
        <v>149</v>
      </c>
      <c r="B150" s="5">
        <f>COUNTIF(K$1:K150,K150)</f>
        <v>7</v>
      </c>
      <c r="C150" s="5">
        <f>INDEX($R$17:Y$36,MATCH(K150,$R$17:$R$36),8)</f>
        <v>2</v>
      </c>
      <c r="D150" s="5" t="str">
        <f>INDEX($R$17:Y$36,MATCH(K150,$R$17:$R$36),7)</f>
        <v>B101</v>
      </c>
      <c r="E150" s="23" t="str" cm="1">
        <f t="array" ref="E150">INDEX('choix oral'!D:D,ROW())</f>
        <v>MILLAN</v>
      </c>
      <c r="F150" s="23" t="str" cm="1">
        <f t="array" ref="F150">INDEX('choix oral'!E:E,ROW())</f>
        <v>Gaëtan</v>
      </c>
      <c r="G150" s="24" cm="1">
        <f t="array" ref="G150">INDEX('choix oral'!F:F,ROW())</f>
        <v>34</v>
      </c>
      <c r="H150" s="25" t="str" cm="1">
        <f t="array" ref="H150">INDEX('choix oral'!G:G,ROW())</f>
        <v>Musique : détails sur la partition des chutes du Niagara</v>
      </c>
      <c r="I150" s="25" cm="1">
        <f t="array" ref="I150">INDEX('choix oral'!H:H,ROW())</f>
        <v>0</v>
      </c>
      <c r="J150" s="25" t="str">
        <f t="shared" si="28"/>
        <v>Musique : détails sur la partition des chutes du Niagara (intro 0)</v>
      </c>
      <c r="K150" s="5">
        <f>INDEX('choix oral'!A:A,ROW())</f>
        <v>16</v>
      </c>
      <c r="L150" s="8">
        <f t="shared" si="24"/>
        <v>45785</v>
      </c>
      <c r="M150" s="9">
        <f t="shared" si="25"/>
        <v>0.43749999999999989</v>
      </c>
      <c r="N150" s="5" t="str">
        <f t="shared" si="26"/>
        <v>B105</v>
      </c>
      <c r="O150" s="9">
        <f t="shared" si="27"/>
        <v>0.4270833333333332</v>
      </c>
      <c r="P150" s="26" t="str" cm="1">
        <f t="array" ref="P150">INDEX('choix oral'!I:I,ROW())</f>
        <v>non</v>
      </c>
    </row>
    <row r="151" spans="1:16" x14ac:dyDescent="0.25">
      <c r="A151" s="4">
        <f>IF('choix oral'!C151&lt;&gt;"",ROW()-1,"")</f>
        <v>150</v>
      </c>
      <c r="B151" s="5">
        <f>COUNTIF(K$1:K151,K151)</f>
        <v>8</v>
      </c>
      <c r="C151" s="5">
        <f>INDEX($R$17:Y$36,MATCH(K151,$R$17:$R$36),8)</f>
        <v>2</v>
      </c>
      <c r="D151" s="5" t="str">
        <f>INDEX($R$17:Y$36,MATCH(K151,$R$17:$R$36),7)</f>
        <v>B101</v>
      </c>
      <c r="E151" s="23" t="str" cm="1">
        <f t="array" ref="E151">INDEX('choix oral'!D:D,ROW())</f>
        <v>MITCHELL</v>
      </c>
      <c r="F151" s="23" t="str" cm="1">
        <f t="array" ref="F151">INDEX('choix oral'!E:E,ROW())</f>
        <v>Saad</v>
      </c>
      <c r="G151" s="24" cm="1">
        <f t="array" ref="G151">INDEX('choix oral'!F:F,ROW())</f>
        <v>37</v>
      </c>
      <c r="H151" s="25" t="str" cm="1">
        <f t="array" ref="H151">INDEX('choix oral'!G:G,ROW())</f>
        <v>Cuisine du monde : la soupe de caillou</v>
      </c>
      <c r="I151" s="25" cm="1">
        <f t="array" ref="I151">INDEX('choix oral'!H:H,ROW())</f>
        <v>0</v>
      </c>
      <c r="J151" s="25" t="str">
        <f t="shared" si="28"/>
        <v>Cuisine du monde : la soupe de caillou (intro 0)</v>
      </c>
      <c r="K151" s="5">
        <f>INDEX('choix oral'!A:A,ROW())</f>
        <v>16</v>
      </c>
      <c r="L151" s="8">
        <f t="shared" si="24"/>
        <v>45785</v>
      </c>
      <c r="M151" s="9">
        <f t="shared" si="25"/>
        <v>0.45138888888888878</v>
      </c>
      <c r="N151" s="5" t="str">
        <f t="shared" si="26"/>
        <v>B105</v>
      </c>
      <c r="O151" s="9">
        <f t="shared" si="27"/>
        <v>0.4409722222222221</v>
      </c>
      <c r="P151" s="26" t="str" cm="1">
        <f t="array" ref="P151">INDEX('choix oral'!I:I,ROW())</f>
        <v>non</v>
      </c>
    </row>
    <row r="152" spans="1:16" x14ac:dyDescent="0.25">
      <c r="A152" s="4">
        <f>IF('choix oral'!C152&lt;&gt;"",ROW()-1,"")</f>
        <v>151</v>
      </c>
      <c r="B152" s="5">
        <f>COUNTIF(K$1:K152,K152)</f>
        <v>9</v>
      </c>
      <c r="C152" s="5">
        <f>INDEX($R$17:Y$36,MATCH(K152,$R$17:$R$36),8)</f>
        <v>2</v>
      </c>
      <c r="D152" s="5" t="str">
        <f>INDEX($R$17:Y$36,MATCH(K152,$R$17:$R$36),7)</f>
        <v>B101</v>
      </c>
      <c r="E152" s="23" t="str" cm="1">
        <f t="array" ref="E152">INDEX('choix oral'!D:D,ROW())</f>
        <v>MONTASSIER</v>
      </c>
      <c r="F152" s="23" t="str" cm="1">
        <f t="array" ref="F152">INDEX('choix oral'!E:E,ROW())</f>
        <v>Colombe</v>
      </c>
      <c r="G152" s="24" cm="1">
        <f t="array" ref="G152">INDEX('choix oral'!F:F,ROW())</f>
        <v>35</v>
      </c>
      <c r="H152" s="25" t="str" cm="1">
        <f t="array" ref="H152">INDEX('choix oral'!G:G,ROW())</f>
        <v>La phobie des pieds de chaise et son traitement.</v>
      </c>
      <c r="I152" s="25" cm="1">
        <f t="array" ref="I152">INDEX('choix oral'!H:H,ROW())</f>
        <v>0</v>
      </c>
      <c r="J152" s="25" t="str">
        <f t="shared" si="28"/>
        <v>La phobie des pieds de chaise et son traitement. (intro 0)</v>
      </c>
      <c r="K152" s="5">
        <f>INDEX('choix oral'!A:A,ROW())</f>
        <v>16</v>
      </c>
      <c r="L152" s="8">
        <f t="shared" si="24"/>
        <v>45785</v>
      </c>
      <c r="M152" s="9">
        <f t="shared" si="25"/>
        <v>0.46527777777777768</v>
      </c>
      <c r="N152" s="5" t="str">
        <f t="shared" si="26"/>
        <v>B105</v>
      </c>
      <c r="O152" s="9">
        <f t="shared" si="27"/>
        <v>0.45486111111111099</v>
      </c>
      <c r="P152" s="26" t="str" cm="1">
        <f t="array" ref="P152">INDEX('choix oral'!I:I,ROW())</f>
        <v>non</v>
      </c>
    </row>
    <row r="153" spans="1:16" x14ac:dyDescent="0.25">
      <c r="A153" s="4">
        <f>IF('choix oral'!C153&lt;&gt;"",ROW()-1,"")</f>
        <v>152</v>
      </c>
      <c r="B153" s="5">
        <f>COUNTIF(K$1:K153,K153)</f>
        <v>10</v>
      </c>
      <c r="C153" s="5">
        <f>INDEX($R$17:Y$36,MATCH(K153,$R$17:$R$36),8)</f>
        <v>2</v>
      </c>
      <c r="D153" s="5" t="str">
        <f>INDEX($R$17:Y$36,MATCH(K153,$R$17:$R$36),7)</f>
        <v>B101</v>
      </c>
      <c r="E153" s="23" t="str" cm="1">
        <f t="array" ref="E153">INDEX('choix oral'!D:D,ROW())</f>
        <v>MROZ</v>
      </c>
      <c r="F153" s="23" t="str" cm="1">
        <f t="array" ref="F153">INDEX('choix oral'!E:E,ROW())</f>
        <v>Kelya</v>
      </c>
      <c r="G153" s="24" cm="1">
        <f t="array" ref="G153">INDEX('choix oral'!F:F,ROW())</f>
        <v>32</v>
      </c>
      <c r="H153" s="25" t="str" cm="1">
        <f t="array" ref="H153">INDEX('choix oral'!G:G,ROW())</f>
        <v>Que se passerait-il si le tigre à dents de sabre réapparaissait sur la terre aujourd'hui ?</v>
      </c>
      <c r="I153" s="25" cm="1">
        <f t="array" ref="I153">INDEX('choix oral'!H:H,ROW())</f>
        <v>0</v>
      </c>
      <c r="J153" s="25" t="str">
        <f t="shared" si="28"/>
        <v>Que se passerait-il si le tigre à dents de sabre réapparaissait sur la terre aujourd'hui ? (intro 0)</v>
      </c>
      <c r="K153" s="5">
        <f>INDEX('choix oral'!A:A,ROW())</f>
        <v>16</v>
      </c>
      <c r="L153" s="8">
        <f t="shared" si="24"/>
        <v>45785</v>
      </c>
      <c r="M153" s="9">
        <f t="shared" si="25"/>
        <v>0.47916666666666657</v>
      </c>
      <c r="N153" s="5" t="str">
        <f t="shared" si="26"/>
        <v>B105</v>
      </c>
      <c r="O153" s="9">
        <f t="shared" si="27"/>
        <v>0.46874999999999989</v>
      </c>
      <c r="P153" s="26" t="str" cm="1">
        <f t="array" ref="P153">INDEX('choix oral'!I:I,ROW())</f>
        <v>non</v>
      </c>
    </row>
    <row r="154" spans="1:16" x14ac:dyDescent="0.25">
      <c r="A154" s="4">
        <f>IF('choix oral'!C154&lt;&gt;"",ROW()-1,"")</f>
        <v>153</v>
      </c>
      <c r="B154" s="5">
        <f>COUNTIF(K$1:K154,K154)</f>
        <v>1</v>
      </c>
      <c r="C154" s="5">
        <f>INDEX($R$17:Y$36,MATCH(K154,$R$17:$R$36),8)</f>
        <v>2</v>
      </c>
      <c r="D154" s="5" t="str">
        <f>INDEX($R$17:Y$36,MATCH(K154,$R$17:$R$36),7)</f>
        <v>B101</v>
      </c>
      <c r="E154" s="23" t="str" cm="1">
        <f t="array" ref="E154">INDEX('choix oral'!D:D,ROW())</f>
        <v>NAMOUNE</v>
      </c>
      <c r="F154" s="23" t="str" cm="1">
        <f t="array" ref="F154">INDEX('choix oral'!E:E,ROW())</f>
        <v>Octave</v>
      </c>
      <c r="G154" s="24" cm="1">
        <f t="array" ref="G154">INDEX('choix oral'!F:F,ROW())</f>
        <v>32</v>
      </c>
      <c r="H154" s="25" t="str" cm="1">
        <f t="array" ref="H154">INDEX('choix oral'!G:G,ROW())</f>
        <v>Recherche et développement : recyclage des allumettes usagées</v>
      </c>
      <c r="I154" s="25" cm="1">
        <f t="array" ref="I154">INDEX('choix oral'!H:H,ROW())</f>
        <v>0</v>
      </c>
      <c r="J154" s="25" t="str">
        <f t="shared" si="28"/>
        <v>Recherche et développement : recyclage des allumettes usagées (intro 0)</v>
      </c>
      <c r="K154" s="5">
        <f>INDEX('choix oral'!A:A,ROW())</f>
        <v>17</v>
      </c>
      <c r="L154" s="8">
        <f t="shared" si="24"/>
        <v>45785</v>
      </c>
      <c r="M154" s="9">
        <f t="shared" si="25"/>
        <v>0.34375</v>
      </c>
      <c r="N154" s="5" t="str">
        <f t="shared" si="26"/>
        <v>B106</v>
      </c>
      <c r="O154" s="9">
        <f t="shared" si="27"/>
        <v>0.33333333333333331</v>
      </c>
      <c r="P154" s="26" t="str" cm="1">
        <f t="array" ref="P154">INDEX('choix oral'!I:I,ROW())</f>
        <v>non</v>
      </c>
    </row>
    <row r="155" spans="1:16" x14ac:dyDescent="0.25">
      <c r="A155" s="4">
        <f>IF('choix oral'!C155&lt;&gt;"",ROW()-1,"")</f>
        <v>154</v>
      </c>
      <c r="B155" s="5">
        <f>COUNTIF(K$1:K155,K155)</f>
        <v>2</v>
      </c>
      <c r="C155" s="5">
        <f>INDEX($R$17:Y$36,MATCH(K155,$R$17:$R$36),8)</f>
        <v>2</v>
      </c>
      <c r="D155" s="5" t="str">
        <f>INDEX($R$17:Y$36,MATCH(K155,$R$17:$R$36),7)</f>
        <v>B101</v>
      </c>
      <c r="E155" s="23" t="str" cm="1">
        <f t="array" ref="E155">INDEX('choix oral'!D:D,ROW())</f>
        <v>NIVET</v>
      </c>
      <c r="F155" s="23" t="str" cm="1">
        <f t="array" ref="F155">INDEX('choix oral'!E:E,ROW())</f>
        <v>Bastien</v>
      </c>
      <c r="G155" s="24" cm="1">
        <f t="array" ref="G155">INDEX('choix oral'!F:F,ROW())</f>
        <v>32</v>
      </c>
      <c r="H155" s="25" t="str" cm="1">
        <f t="array" ref="H155">INDEX('choix oral'!G:G,ROW())</f>
        <v>Cuisine du monde : la soupe de caillou</v>
      </c>
      <c r="I155" s="25" cm="1">
        <f t="array" ref="I155">INDEX('choix oral'!H:H,ROW())</f>
        <v>0</v>
      </c>
      <c r="J155" s="25" t="str">
        <f t="shared" si="28"/>
        <v>Cuisine du monde : la soupe de caillou (intro 0)</v>
      </c>
      <c r="K155" s="5">
        <f>INDEX('choix oral'!A:A,ROW())</f>
        <v>17</v>
      </c>
      <c r="L155" s="8">
        <f t="shared" si="24"/>
        <v>45785</v>
      </c>
      <c r="M155" s="9">
        <f t="shared" si="25"/>
        <v>0.3576388888888889</v>
      </c>
      <c r="N155" s="5" t="str">
        <f t="shared" si="26"/>
        <v>B106</v>
      </c>
      <c r="O155" s="9">
        <f t="shared" si="27"/>
        <v>0.34722222222222221</v>
      </c>
      <c r="P155" s="26" t="str" cm="1">
        <f t="array" ref="P155">INDEX('choix oral'!I:I,ROW())</f>
        <v>non</v>
      </c>
    </row>
    <row r="156" spans="1:16" x14ac:dyDescent="0.25">
      <c r="A156" s="4">
        <f>IF('choix oral'!C156&lt;&gt;"",ROW()-1,"")</f>
        <v>155</v>
      </c>
      <c r="B156" s="5">
        <f>COUNTIF(K$1:K156,K156)</f>
        <v>3</v>
      </c>
      <c r="C156" s="5">
        <f>INDEX($R$17:Y$36,MATCH(K156,$R$17:$R$36),8)</f>
        <v>2</v>
      </c>
      <c r="D156" s="5" t="str">
        <f>INDEX($R$17:Y$36,MATCH(K156,$R$17:$R$36),7)</f>
        <v>B101</v>
      </c>
      <c r="E156" s="23" t="str" cm="1">
        <f t="array" ref="E156">INDEX('choix oral'!D:D,ROW())</f>
        <v>PENEL</v>
      </c>
      <c r="F156" s="23" t="str" cm="1">
        <f t="array" ref="F156">INDEX('choix oral'!E:E,ROW())</f>
        <v>Lilio</v>
      </c>
      <c r="G156" s="24" cm="1">
        <f t="array" ref="G156">INDEX('choix oral'!F:F,ROW())</f>
        <v>35</v>
      </c>
      <c r="H156" s="25" t="str" cm="1">
        <f t="array" ref="H156">INDEX('choix oral'!G:G,ROW())</f>
        <v>Une théorie du complot : le petit-pois peut-il se cloner dans nos cerveaux ?</v>
      </c>
      <c r="I156" s="25" cm="1">
        <f t="array" ref="I156">INDEX('choix oral'!H:H,ROW())</f>
        <v>0</v>
      </c>
      <c r="J156" s="25" t="str">
        <f t="shared" si="28"/>
        <v>Une théorie du complot : le petit-pois peut-il se cloner dans nos cerveaux ? (intro 0)</v>
      </c>
      <c r="K156" s="5">
        <f>INDEX('choix oral'!A:A,ROW())</f>
        <v>17</v>
      </c>
      <c r="L156" s="8">
        <f t="shared" si="24"/>
        <v>45785</v>
      </c>
      <c r="M156" s="9">
        <f t="shared" si="25"/>
        <v>0.37152777777777779</v>
      </c>
      <c r="N156" s="5" t="str">
        <f t="shared" si="26"/>
        <v>B106</v>
      </c>
      <c r="O156" s="9">
        <f t="shared" si="27"/>
        <v>0.3611111111111111</v>
      </c>
      <c r="P156" s="26" t="str" cm="1">
        <f t="array" ref="P156">INDEX('choix oral'!I:I,ROW())</f>
        <v>non</v>
      </c>
    </row>
    <row r="157" spans="1:16" x14ac:dyDescent="0.25">
      <c r="A157" s="4">
        <f>IF('choix oral'!C157&lt;&gt;"",ROW()-1,"")</f>
        <v>156</v>
      </c>
      <c r="B157" s="5">
        <f>COUNTIF(K$1:K157,K157)</f>
        <v>4</v>
      </c>
      <c r="C157" s="5">
        <f>INDEX($R$17:Y$36,MATCH(K157,$R$17:$R$36),8)</f>
        <v>2</v>
      </c>
      <c r="D157" s="5" t="str">
        <f>INDEX($R$17:Y$36,MATCH(K157,$R$17:$R$36),7)</f>
        <v>B101</v>
      </c>
      <c r="E157" s="23" t="str" cm="1">
        <f t="array" ref="E157">INDEX('choix oral'!D:D,ROW())</f>
        <v>PENEZ</v>
      </c>
      <c r="F157" s="23" t="str" cm="1">
        <f t="array" ref="F157">INDEX('choix oral'!E:E,ROW())</f>
        <v>Leslie</v>
      </c>
      <c r="G157" s="24" cm="1">
        <f t="array" ref="G157">INDEX('choix oral'!F:F,ROW())</f>
        <v>32</v>
      </c>
      <c r="H157" s="25" t="str" cm="1">
        <f t="array" ref="H157">INDEX('choix oral'!G:G,ROW())</f>
        <v>Que se passerait-il si le tigre à dents de sabre réapparaissait sur la terre aujourd'hui ?</v>
      </c>
      <c r="I157" s="25" cm="1">
        <f t="array" ref="I157">INDEX('choix oral'!H:H,ROW())</f>
        <v>0</v>
      </c>
      <c r="J157" s="25" t="str">
        <f t="shared" si="28"/>
        <v>Que se passerait-il si le tigre à dents de sabre réapparaissait sur la terre aujourd'hui ? (intro 0)</v>
      </c>
      <c r="K157" s="5">
        <f>INDEX('choix oral'!A:A,ROW())</f>
        <v>17</v>
      </c>
      <c r="L157" s="8">
        <f t="shared" si="24"/>
        <v>45785</v>
      </c>
      <c r="M157" s="9">
        <f t="shared" si="25"/>
        <v>0.38541666666666669</v>
      </c>
      <c r="N157" s="5" t="str">
        <f t="shared" si="26"/>
        <v>B106</v>
      </c>
      <c r="O157" s="9">
        <f t="shared" si="27"/>
        <v>0.375</v>
      </c>
      <c r="P157" s="26" t="str" cm="1">
        <f t="array" ref="P157">INDEX('choix oral'!I:I,ROW())</f>
        <v>non</v>
      </c>
    </row>
    <row r="158" spans="1:16" x14ac:dyDescent="0.25">
      <c r="A158" s="4">
        <f>IF('choix oral'!C158&lt;&gt;"",ROW()-1,"")</f>
        <v>157</v>
      </c>
      <c r="B158" s="5">
        <f>COUNTIF(K$1:K158,K158)</f>
        <v>5</v>
      </c>
      <c r="C158" s="5">
        <f>INDEX($R$17:Y$36,MATCH(K158,$R$17:$R$36),8)</f>
        <v>2</v>
      </c>
      <c r="D158" s="5" t="str">
        <f>INDEX($R$17:Y$36,MATCH(K158,$R$17:$R$36),7)</f>
        <v>B101</v>
      </c>
      <c r="E158" s="23" t="str" cm="1">
        <f t="array" ref="E158">INDEX('choix oral'!D:D,ROW())</f>
        <v>PETIN</v>
      </c>
      <c r="F158" s="23" t="str" cm="1">
        <f t="array" ref="F158">INDEX('choix oral'!E:E,ROW())</f>
        <v>Jawad</v>
      </c>
      <c r="G158" s="24" cm="1">
        <f t="array" ref="G158">INDEX('choix oral'!F:F,ROW())</f>
        <v>34</v>
      </c>
      <c r="H158" s="25" t="str" cm="1">
        <f t="array" ref="H158">INDEX('choix oral'!G:G,ROW())</f>
        <v>Invention inutile : le parapluie pour chaussures</v>
      </c>
      <c r="I158" s="25" cm="1">
        <f t="array" ref="I158">INDEX('choix oral'!H:H,ROW())</f>
        <v>0</v>
      </c>
      <c r="J158" s="25" t="str">
        <f t="shared" si="28"/>
        <v>Invention inutile : le parapluie pour chaussures (intro 0)</v>
      </c>
      <c r="K158" s="5">
        <f>INDEX('choix oral'!A:A,ROW())</f>
        <v>17</v>
      </c>
      <c r="L158" s="8">
        <f t="shared" si="24"/>
        <v>45785</v>
      </c>
      <c r="M158" s="9">
        <f t="shared" si="25"/>
        <v>0.39930555555555558</v>
      </c>
      <c r="N158" s="5" t="str">
        <f t="shared" si="26"/>
        <v>B106</v>
      </c>
      <c r="O158" s="9">
        <f t="shared" si="27"/>
        <v>0.3888888888888889</v>
      </c>
      <c r="P158" s="26" t="str" cm="1">
        <f t="array" ref="P158">INDEX('choix oral'!I:I,ROW())</f>
        <v>non</v>
      </c>
    </row>
    <row r="159" spans="1:16" x14ac:dyDescent="0.25">
      <c r="A159" s="4">
        <f>IF('choix oral'!C159&lt;&gt;"",ROW()-1,"")</f>
        <v>158</v>
      </c>
      <c r="B159" s="5">
        <f>COUNTIF(K$1:K159,K159)</f>
        <v>6</v>
      </c>
      <c r="C159" s="5">
        <f>INDEX($R$17:Y$36,MATCH(K159,$R$17:$R$36),8)</f>
        <v>2</v>
      </c>
      <c r="D159" s="5" t="str">
        <f>INDEX($R$17:Y$36,MATCH(K159,$R$17:$R$36),7)</f>
        <v>B101</v>
      </c>
      <c r="E159" s="23" t="str" cm="1">
        <f t="array" ref="E159">INDEX('choix oral'!D:D,ROW())</f>
        <v>PETTON</v>
      </c>
      <c r="F159" s="23" t="str" cm="1">
        <f t="array" ref="F159">INDEX('choix oral'!E:E,ROW())</f>
        <v>Achille</v>
      </c>
      <c r="G159" s="24" cm="1">
        <f t="array" ref="G159">INDEX('choix oral'!F:F,ROW())</f>
        <v>36</v>
      </c>
      <c r="H159" s="25" t="str" cm="1">
        <f t="array" ref="H159">INDEX('choix oral'!G:G,ROW())</f>
        <v>Approche photographique des vaisseaux extraterrestres déguisés en nuages lenticulaires.</v>
      </c>
      <c r="I159" s="25" cm="1">
        <f t="array" ref="I159">INDEX('choix oral'!H:H,ROW())</f>
        <v>0</v>
      </c>
      <c r="J159" s="25" t="str">
        <f t="shared" si="28"/>
        <v>Approche photographique des vaisseaux extraterrestres déguisés en nuages lenticulaires. (intro 0)</v>
      </c>
      <c r="K159" s="5">
        <f>INDEX('choix oral'!A:A,ROW())</f>
        <v>17</v>
      </c>
      <c r="L159" s="8">
        <f t="shared" si="24"/>
        <v>45785</v>
      </c>
      <c r="M159" s="9">
        <f t="shared" si="25"/>
        <v>0.42361111111111099</v>
      </c>
      <c r="N159" s="5" t="str">
        <f t="shared" si="26"/>
        <v>B106</v>
      </c>
      <c r="O159" s="9">
        <f t="shared" si="27"/>
        <v>0.41319444444444431</v>
      </c>
      <c r="P159" s="26" t="str" cm="1">
        <f t="array" ref="P159">INDEX('choix oral'!I:I,ROW())</f>
        <v>non</v>
      </c>
    </row>
    <row r="160" spans="1:16" x14ac:dyDescent="0.25">
      <c r="A160" s="4">
        <f>IF('choix oral'!C160&lt;&gt;"",ROW()-1,"")</f>
        <v>159</v>
      </c>
      <c r="B160" s="5">
        <f>COUNTIF(K$1:K160,K160)</f>
        <v>7</v>
      </c>
      <c r="C160" s="5">
        <f>INDEX($R$17:Y$36,MATCH(K160,$R$17:$R$36),8)</f>
        <v>2</v>
      </c>
      <c r="D160" s="5" t="str">
        <f>INDEX($R$17:Y$36,MATCH(K160,$R$17:$R$36),7)</f>
        <v>B101</v>
      </c>
      <c r="E160" s="23" t="str" cm="1">
        <f t="array" ref="E160">INDEX('choix oral'!D:D,ROW())</f>
        <v>PODEUR</v>
      </c>
      <c r="F160" s="23" t="str" cm="1">
        <f t="array" ref="F160">INDEX('choix oral'!E:E,ROW())</f>
        <v>Nélia</v>
      </c>
      <c r="G160" s="24" cm="1">
        <f t="array" ref="G160">INDEX('choix oral'!F:F,ROW())</f>
        <v>31</v>
      </c>
      <c r="H160" s="25" t="str" cm="1">
        <f t="array" ref="H160">INDEX('choix oral'!G:G,ROW())</f>
        <v>Que se passerait-il si le tigre à dents de sabre réapparaissait sur la terre aujourd'hui ?</v>
      </c>
      <c r="I160" s="25" cm="1">
        <f t="array" ref="I160">INDEX('choix oral'!H:H,ROW())</f>
        <v>0</v>
      </c>
      <c r="J160" s="25" t="str">
        <f t="shared" si="28"/>
        <v>Que se passerait-il si le tigre à dents de sabre réapparaissait sur la terre aujourd'hui ? (intro 0)</v>
      </c>
      <c r="K160" s="5">
        <f>INDEX('choix oral'!A:A,ROW())</f>
        <v>17</v>
      </c>
      <c r="L160" s="8">
        <f t="shared" si="24"/>
        <v>45785</v>
      </c>
      <c r="M160" s="9">
        <f t="shared" si="25"/>
        <v>0.43749999999999989</v>
      </c>
      <c r="N160" s="5" t="str">
        <f t="shared" si="26"/>
        <v>B106</v>
      </c>
      <c r="O160" s="9">
        <f t="shared" si="27"/>
        <v>0.4270833333333332</v>
      </c>
      <c r="P160" s="26" t="str" cm="1">
        <f t="array" ref="P160">INDEX('choix oral'!I:I,ROW())</f>
        <v>non</v>
      </c>
    </row>
    <row r="161" spans="1:16" x14ac:dyDescent="0.25">
      <c r="A161" s="4">
        <f>IF('choix oral'!C161&lt;&gt;"",ROW()-1,"")</f>
        <v>160</v>
      </c>
      <c r="B161" s="5">
        <f>COUNTIF(K$1:K161,K161)</f>
        <v>8</v>
      </c>
      <c r="C161" s="5">
        <f>INDEX($R$17:Y$36,MATCH(K161,$R$17:$R$36),8)</f>
        <v>2</v>
      </c>
      <c r="D161" s="5" t="str">
        <f>INDEX($R$17:Y$36,MATCH(K161,$R$17:$R$36),7)</f>
        <v>B101</v>
      </c>
      <c r="E161" s="23" t="str" cm="1">
        <f t="array" ref="E161">INDEX('choix oral'!D:D,ROW())</f>
        <v>POIZOT</v>
      </c>
      <c r="F161" s="23" t="str" cm="1">
        <f t="array" ref="F161">INDEX('choix oral'!E:E,ROW())</f>
        <v>Olivia</v>
      </c>
      <c r="G161" s="24" cm="1">
        <f t="array" ref="G161">INDEX('choix oral'!F:F,ROW())</f>
        <v>36</v>
      </c>
      <c r="H161" s="25" t="str" cm="1">
        <f t="array" ref="H161">INDEX('choix oral'!G:G,ROW())</f>
        <v>Recherche et développement : recyclage des allumettes usagées</v>
      </c>
      <c r="I161" s="25" cm="1">
        <f t="array" ref="I161">INDEX('choix oral'!H:H,ROW())</f>
        <v>0</v>
      </c>
      <c r="J161" s="25" t="str">
        <f t="shared" si="28"/>
        <v>Recherche et développement : recyclage des allumettes usagées (intro 0)</v>
      </c>
      <c r="K161" s="5">
        <f>INDEX('choix oral'!A:A,ROW())</f>
        <v>17</v>
      </c>
      <c r="L161" s="8">
        <f t="shared" si="24"/>
        <v>45785</v>
      </c>
      <c r="M161" s="9">
        <f t="shared" si="25"/>
        <v>0.45138888888888878</v>
      </c>
      <c r="N161" s="5" t="str">
        <f t="shared" si="26"/>
        <v>B106</v>
      </c>
      <c r="O161" s="9">
        <f t="shared" si="27"/>
        <v>0.4409722222222221</v>
      </c>
      <c r="P161" s="26" t="str" cm="1">
        <f t="array" ref="P161">INDEX('choix oral'!I:I,ROW())</f>
        <v>non</v>
      </c>
    </row>
    <row r="162" spans="1:16" x14ac:dyDescent="0.25">
      <c r="A162" s="4">
        <f>IF('choix oral'!C162&lt;&gt;"",ROW()-1,"")</f>
        <v>161</v>
      </c>
      <c r="B162" s="5">
        <f>COUNTIF(K$1:K162,K162)</f>
        <v>9</v>
      </c>
      <c r="C162" s="5">
        <f>INDEX($R$17:Y$36,MATCH(K162,$R$17:$R$36),8)</f>
        <v>2</v>
      </c>
      <c r="D162" s="5" t="str">
        <f>INDEX($R$17:Y$36,MATCH(K162,$R$17:$R$36),7)</f>
        <v>B101</v>
      </c>
      <c r="E162" s="23" t="str" cm="1">
        <f t="array" ref="E162">INDEX('choix oral'!D:D,ROW())</f>
        <v>PONTE</v>
      </c>
      <c r="F162" s="23" t="str" cm="1">
        <f t="array" ref="F162">INDEX('choix oral'!E:E,ROW())</f>
        <v>Agathe</v>
      </c>
      <c r="G162" s="24" cm="1">
        <f t="array" ref="G162">INDEX('choix oral'!F:F,ROW())</f>
        <v>31</v>
      </c>
      <c r="H162" s="25" t="str" cm="1">
        <f t="array" ref="H162">INDEX('choix oral'!G:G,ROW())</f>
        <v>Que se passerait-il si le tigre à dents de sabre réapparaissait sur la terre aujourd'hui ?</v>
      </c>
      <c r="I162" s="25" cm="1">
        <f t="array" ref="I162">INDEX('choix oral'!H:H,ROW())</f>
        <v>0</v>
      </c>
      <c r="J162" s="25" t="str">
        <f t="shared" si="28"/>
        <v>Que se passerait-il si le tigre à dents de sabre réapparaissait sur la terre aujourd'hui ? (intro 0)</v>
      </c>
      <c r="K162" s="5">
        <f>INDEX('choix oral'!A:A,ROW())</f>
        <v>17</v>
      </c>
      <c r="L162" s="8">
        <f t="shared" ref="L162:L173" si="29">IF(LEN(E162)&gt;1,$R$2,"")</f>
        <v>45785</v>
      </c>
      <c r="M162" s="9">
        <f t="shared" ref="M162:M173" si="30">INDEX($T$2:$T$30,ROW()-MATCH(K162,$K:$K,0)+1,1)</f>
        <v>0.46527777777777768</v>
      </c>
      <c r="N162" s="5" t="str">
        <f t="shared" ref="N162:N173" si="31">INDEX($R$17:$W$36,MATCH(K162,$R$17:$R$36),6)</f>
        <v>B106</v>
      </c>
      <c r="O162" s="9">
        <f t="shared" ref="O162:O173" si="32">M162-$R$8</f>
        <v>0.45486111111111099</v>
      </c>
      <c r="P162" s="26" t="str" cm="1">
        <f t="array" ref="P162">INDEX('choix oral'!I:I,ROW())</f>
        <v>non</v>
      </c>
    </row>
    <row r="163" spans="1:16" x14ac:dyDescent="0.25">
      <c r="A163" s="4">
        <f>IF('choix oral'!C163&lt;&gt;"",ROW()-1,"")</f>
        <v>162</v>
      </c>
      <c r="B163" s="5">
        <f>COUNTIF(K$1:K163,K163)</f>
        <v>10</v>
      </c>
      <c r="C163" s="5">
        <f>INDEX($R$17:Y$36,MATCH(K163,$R$17:$R$36),8)</f>
        <v>2</v>
      </c>
      <c r="D163" s="5" t="str">
        <f>INDEX($R$17:Y$36,MATCH(K163,$R$17:$R$36),7)</f>
        <v>B101</v>
      </c>
      <c r="E163" s="23" t="str" cm="1">
        <f t="array" ref="E163">INDEX('choix oral'!D:D,ROW())</f>
        <v>PORRET</v>
      </c>
      <c r="F163" s="23" t="str" cm="1">
        <f t="array" ref="F163">INDEX('choix oral'!E:E,ROW())</f>
        <v>Loann</v>
      </c>
      <c r="G163" s="24" cm="1">
        <f t="array" ref="G163">INDEX('choix oral'!F:F,ROW())</f>
        <v>32</v>
      </c>
      <c r="H163" s="25" t="str" cm="1">
        <f t="array" ref="H163">INDEX('choix oral'!G:G,ROW())</f>
        <v>Recherche et développement : recyclage des allumettes usagées</v>
      </c>
      <c r="I163" s="25" cm="1">
        <f t="array" ref="I163">INDEX('choix oral'!H:H,ROW())</f>
        <v>0</v>
      </c>
      <c r="J163" s="25" t="str">
        <f t="shared" si="28"/>
        <v>Recherche et développement : recyclage des allumettes usagées (intro 0)</v>
      </c>
      <c r="K163" s="5">
        <f>INDEX('choix oral'!A:A,ROW())</f>
        <v>17</v>
      </c>
      <c r="L163" s="8">
        <f t="shared" si="29"/>
        <v>45785</v>
      </c>
      <c r="M163" s="9">
        <f t="shared" si="30"/>
        <v>0.47916666666666657</v>
      </c>
      <c r="N163" s="5" t="str">
        <f t="shared" si="31"/>
        <v>B106</v>
      </c>
      <c r="O163" s="9">
        <f t="shared" si="32"/>
        <v>0.46874999999999989</v>
      </c>
      <c r="P163" s="26" t="str" cm="1">
        <f t="array" ref="P163">INDEX('choix oral'!I:I,ROW())</f>
        <v>non</v>
      </c>
    </row>
    <row r="164" spans="1:16" x14ac:dyDescent="0.25">
      <c r="A164" s="4">
        <f>IF('choix oral'!C164&lt;&gt;"",ROW()-1,"")</f>
        <v>163</v>
      </c>
      <c r="B164" s="5">
        <f>COUNTIF(K$1:K164,K164)</f>
        <v>1</v>
      </c>
      <c r="C164" s="5">
        <f>INDEX($R$17:Y$36,MATCH(K164,$R$17:$R$36),8)</f>
        <v>2</v>
      </c>
      <c r="D164" s="5" t="str">
        <f>INDEX($R$17:Y$36,MATCH(K164,$R$17:$R$36),7)</f>
        <v>B101</v>
      </c>
      <c r="E164" s="23" t="str" cm="1">
        <f t="array" ref="E164">INDEX('choix oral'!D:D,ROW())</f>
        <v>POULLET</v>
      </c>
      <c r="F164" s="23" t="str" cm="1">
        <f t="array" ref="F164">INDEX('choix oral'!E:E,ROW())</f>
        <v>Maël</v>
      </c>
      <c r="G164" s="24" cm="1">
        <f t="array" ref="G164">INDEX('choix oral'!F:F,ROW())</f>
        <v>31</v>
      </c>
      <c r="H164" s="25" t="str" cm="1">
        <f t="array" ref="H164">INDEX('choix oral'!G:G,ROW())</f>
        <v>Une théorie du complot : le petit-pois peut-il se cloner dans nos cerveaux ?</v>
      </c>
      <c r="I164" s="25" cm="1">
        <f t="array" ref="I164">INDEX('choix oral'!H:H,ROW())</f>
        <v>0</v>
      </c>
      <c r="J164" s="25" t="str">
        <f t="shared" si="28"/>
        <v>Une théorie du complot : le petit-pois peut-il se cloner dans nos cerveaux ? (intro 0)</v>
      </c>
      <c r="K164" s="5">
        <f>INDEX('choix oral'!A:A,ROW())</f>
        <v>18</v>
      </c>
      <c r="L164" s="8">
        <f t="shared" si="29"/>
        <v>45785</v>
      </c>
      <c r="M164" s="9">
        <f t="shared" si="30"/>
        <v>0.34375</v>
      </c>
      <c r="N164" s="5" t="str">
        <f t="shared" si="31"/>
        <v>B107</v>
      </c>
      <c r="O164" s="9">
        <f t="shared" si="32"/>
        <v>0.33333333333333331</v>
      </c>
      <c r="P164" s="26" t="str" cm="1">
        <f t="array" ref="P164">INDEX('choix oral'!I:I,ROW())</f>
        <v>non</v>
      </c>
    </row>
    <row r="165" spans="1:16" x14ac:dyDescent="0.25">
      <c r="A165" s="4">
        <f>IF('choix oral'!C165&lt;&gt;"",ROW()-1,"")</f>
        <v>164</v>
      </c>
      <c r="B165" s="5">
        <f>COUNTIF(K$1:K165,K165)</f>
        <v>2</v>
      </c>
      <c r="C165" s="5">
        <f>INDEX($R$17:Y$36,MATCH(K165,$R$17:$R$36),8)</f>
        <v>2</v>
      </c>
      <c r="D165" s="5" t="str">
        <f>INDEX($R$17:Y$36,MATCH(K165,$R$17:$R$36),7)</f>
        <v>B101</v>
      </c>
      <c r="E165" s="23" t="str" cm="1">
        <f t="array" ref="E165">INDEX('choix oral'!D:D,ROW())</f>
        <v>PRAS</v>
      </c>
      <c r="F165" s="23" t="str" cm="1">
        <f t="array" ref="F165">INDEX('choix oral'!E:E,ROW())</f>
        <v>Giulian</v>
      </c>
      <c r="G165" s="24" cm="1">
        <f t="array" ref="G165">INDEX('choix oral'!F:F,ROW())</f>
        <v>36</v>
      </c>
      <c r="H165" s="25" t="str" cm="1">
        <f t="array" ref="H165">INDEX('choix oral'!G:G,ROW())</f>
        <v>Que se passerait-il si le tigre à dents de sabre réapparaissait sur la terre aujourd'hui ?</v>
      </c>
      <c r="I165" s="25" cm="1">
        <f t="array" ref="I165">INDEX('choix oral'!H:H,ROW())</f>
        <v>0</v>
      </c>
      <c r="J165" s="25" t="str">
        <f t="shared" si="28"/>
        <v>Que se passerait-il si le tigre à dents de sabre réapparaissait sur la terre aujourd'hui ? (intro 0)</v>
      </c>
      <c r="K165" s="5">
        <f>INDEX('choix oral'!A:A,ROW())</f>
        <v>18</v>
      </c>
      <c r="L165" s="8">
        <f t="shared" si="29"/>
        <v>45785</v>
      </c>
      <c r="M165" s="9">
        <f t="shared" si="30"/>
        <v>0.3576388888888889</v>
      </c>
      <c r="N165" s="5" t="str">
        <f t="shared" si="31"/>
        <v>B107</v>
      </c>
      <c r="O165" s="9">
        <f t="shared" si="32"/>
        <v>0.34722222222222221</v>
      </c>
      <c r="P165" s="26" t="str" cm="1">
        <f t="array" ref="P165">INDEX('choix oral'!I:I,ROW())</f>
        <v>non</v>
      </c>
    </row>
    <row r="166" spans="1:16" x14ac:dyDescent="0.25">
      <c r="A166" s="4">
        <f>IF('choix oral'!C166&lt;&gt;"",ROW()-1,"")</f>
        <v>165</v>
      </c>
      <c r="B166" s="5">
        <f>COUNTIF(K$1:K166,K166)</f>
        <v>3</v>
      </c>
      <c r="C166" s="5">
        <f>INDEX($R$17:Y$36,MATCH(K166,$R$17:$R$36),8)</f>
        <v>2</v>
      </c>
      <c r="D166" s="5" t="str">
        <f>INDEX($R$17:Y$36,MATCH(K166,$R$17:$R$36),7)</f>
        <v>B101</v>
      </c>
      <c r="E166" s="23" t="str" cm="1">
        <f t="array" ref="E166">INDEX('choix oral'!D:D,ROW())</f>
        <v>PRIMARD</v>
      </c>
      <c r="F166" s="23" t="str" cm="1">
        <f t="array" ref="F166">INDEX('choix oral'!E:E,ROW())</f>
        <v>Ezio</v>
      </c>
      <c r="G166" s="24" cm="1">
        <f t="array" ref="G166">INDEX('choix oral'!F:F,ROW())</f>
        <v>31</v>
      </c>
      <c r="H166" s="25" t="str" cm="1">
        <f t="array" ref="H166">INDEX('choix oral'!G:G,ROW())</f>
        <v>Que se passerait-il si le tigre à dents de sabre réapparaissait sur la terre aujourd'hui ?</v>
      </c>
      <c r="I166" s="25" cm="1">
        <f t="array" ref="I166">INDEX('choix oral'!H:H,ROW())</f>
        <v>0</v>
      </c>
      <c r="J166" s="25" t="str">
        <f t="shared" si="28"/>
        <v>Que se passerait-il si le tigre à dents de sabre réapparaissait sur la terre aujourd'hui ? (intro 0)</v>
      </c>
      <c r="K166" s="5">
        <f>INDEX('choix oral'!A:A,ROW())</f>
        <v>18</v>
      </c>
      <c r="L166" s="8">
        <f t="shared" si="29"/>
        <v>45785</v>
      </c>
      <c r="M166" s="9">
        <f t="shared" si="30"/>
        <v>0.37152777777777779</v>
      </c>
      <c r="N166" s="5" t="str">
        <f t="shared" si="31"/>
        <v>B107</v>
      </c>
      <c r="O166" s="9">
        <f t="shared" si="32"/>
        <v>0.3611111111111111</v>
      </c>
      <c r="P166" s="26" t="str" cm="1">
        <f t="array" ref="P166">INDEX('choix oral'!I:I,ROW())</f>
        <v>non</v>
      </c>
    </row>
    <row r="167" spans="1:16" x14ac:dyDescent="0.25">
      <c r="A167" s="4">
        <f>IF('choix oral'!C167&lt;&gt;"",ROW()-1,"")</f>
        <v>166</v>
      </c>
      <c r="B167" s="5">
        <f>COUNTIF(K$1:K167,K167)</f>
        <v>4</v>
      </c>
      <c r="C167" s="5">
        <f>INDEX($R$17:Y$36,MATCH(K167,$R$17:$R$36),8)</f>
        <v>2</v>
      </c>
      <c r="D167" s="5" t="str">
        <f>INDEX($R$17:Y$36,MATCH(K167,$R$17:$R$36),7)</f>
        <v>B101</v>
      </c>
      <c r="E167" s="23" t="str" cm="1">
        <f t="array" ref="E167">INDEX('choix oral'!D:D,ROW())</f>
        <v>RAQUIN</v>
      </c>
      <c r="F167" s="23" t="str" cm="1">
        <f t="array" ref="F167">INDEX('choix oral'!E:E,ROW())</f>
        <v>Anastasia</v>
      </c>
      <c r="G167" s="24" cm="1">
        <f t="array" ref="G167">INDEX('choix oral'!F:F,ROW())</f>
        <v>31</v>
      </c>
      <c r="H167" s="25" t="str" cm="1">
        <f t="array" ref="H167">INDEX('choix oral'!G:G,ROW())</f>
        <v>Agriculture : la limace comme substitut aux tomates cerises</v>
      </c>
      <c r="I167" s="25" cm="1">
        <f t="array" ref="I167">INDEX('choix oral'!H:H,ROW())</f>
        <v>0</v>
      </c>
      <c r="J167" s="25" t="str">
        <f t="shared" si="28"/>
        <v>Agriculture : la limace comme substitut aux tomates cerises (intro 0)</v>
      </c>
      <c r="K167" s="5">
        <f>INDEX('choix oral'!A:A,ROW())</f>
        <v>18</v>
      </c>
      <c r="L167" s="8">
        <f t="shared" si="29"/>
        <v>45785</v>
      </c>
      <c r="M167" s="9">
        <f t="shared" si="30"/>
        <v>0.38541666666666669</v>
      </c>
      <c r="N167" s="5" t="str">
        <f t="shared" si="31"/>
        <v>B107</v>
      </c>
      <c r="O167" s="9">
        <f t="shared" si="32"/>
        <v>0.375</v>
      </c>
      <c r="P167" s="26" t="str" cm="1">
        <f t="array" ref="P167">INDEX('choix oral'!I:I,ROW())</f>
        <v>non</v>
      </c>
    </row>
    <row r="168" spans="1:16" x14ac:dyDescent="0.25">
      <c r="A168" s="4">
        <f>IF('choix oral'!C168&lt;&gt;"",ROW()-1,"")</f>
        <v>167</v>
      </c>
      <c r="B168" s="5">
        <f>COUNTIF(K$1:K168,K168)</f>
        <v>5</v>
      </c>
      <c r="C168" s="5">
        <f>INDEX($R$17:Y$36,MATCH(K168,$R$17:$R$36),8)</f>
        <v>2</v>
      </c>
      <c r="D168" s="5" t="str">
        <f>INDEX($R$17:Y$36,MATCH(K168,$R$17:$R$36),7)</f>
        <v>B101</v>
      </c>
      <c r="E168" s="23" t="str" cm="1">
        <f t="array" ref="E168">INDEX('choix oral'!D:D,ROW())</f>
        <v>RAVAT</v>
      </c>
      <c r="F168" s="23" t="str" cm="1">
        <f t="array" ref="F168">INDEX('choix oral'!E:E,ROW())</f>
        <v>Marie</v>
      </c>
      <c r="G168" s="24" cm="1">
        <f t="array" ref="G168">INDEX('choix oral'!F:F,ROW())</f>
        <v>36</v>
      </c>
      <c r="H168" s="25" t="str" cm="1">
        <f t="array" ref="H168">INDEX('choix oral'!G:G,ROW())</f>
        <v>Que se passerait-il si le tigre à dents de sabre réapparaissait sur la terre aujourd'hui ?</v>
      </c>
      <c r="I168" s="25" cm="1">
        <f t="array" ref="I168">INDEX('choix oral'!H:H,ROW())</f>
        <v>0</v>
      </c>
      <c r="J168" s="25" t="str">
        <f t="shared" si="28"/>
        <v>Que se passerait-il si le tigre à dents de sabre réapparaissait sur la terre aujourd'hui ? (intro 0)</v>
      </c>
      <c r="K168" s="5">
        <f>INDEX('choix oral'!A:A,ROW())</f>
        <v>18</v>
      </c>
      <c r="L168" s="8">
        <f t="shared" si="29"/>
        <v>45785</v>
      </c>
      <c r="M168" s="9">
        <f t="shared" si="30"/>
        <v>0.39930555555555558</v>
      </c>
      <c r="N168" s="5" t="str">
        <f t="shared" si="31"/>
        <v>B107</v>
      </c>
      <c r="O168" s="9">
        <f t="shared" si="32"/>
        <v>0.3888888888888889</v>
      </c>
      <c r="P168" s="26" t="str" cm="1">
        <f t="array" ref="P168">INDEX('choix oral'!I:I,ROW())</f>
        <v>non</v>
      </c>
    </row>
    <row r="169" spans="1:16" x14ac:dyDescent="0.25">
      <c r="A169" s="4">
        <f>IF('choix oral'!C169&lt;&gt;"",ROW()-1,"")</f>
        <v>168</v>
      </c>
      <c r="B169" s="5">
        <f>COUNTIF(K$1:K169,K169)</f>
        <v>6</v>
      </c>
      <c r="C169" s="5">
        <f>INDEX($R$17:Y$36,MATCH(K169,$R$17:$R$36),8)</f>
        <v>2</v>
      </c>
      <c r="D169" s="5" t="str">
        <f>INDEX($R$17:Y$36,MATCH(K169,$R$17:$R$36),7)</f>
        <v>B101</v>
      </c>
      <c r="E169" s="23" t="str" cm="1">
        <f t="array" ref="E169">INDEX('choix oral'!D:D,ROW())</f>
        <v>ROUDAUT</v>
      </c>
      <c r="F169" s="23" t="str" cm="1">
        <f t="array" ref="F169">INDEX('choix oral'!E:E,ROW())</f>
        <v>Joseph</v>
      </c>
      <c r="G169" s="24" cm="1">
        <f t="array" ref="G169">INDEX('choix oral'!F:F,ROW())</f>
        <v>36</v>
      </c>
      <c r="H169" s="25" t="str" cm="1">
        <f t="array" ref="H169">INDEX('choix oral'!G:G,ROW())</f>
        <v>Une théorie du complot : le petit-pois peut-il se cloner dans nos cerveaux ?</v>
      </c>
      <c r="I169" s="25" cm="1">
        <f t="array" ref="I169">INDEX('choix oral'!H:H,ROW())</f>
        <v>0</v>
      </c>
      <c r="J169" s="25" t="str">
        <f t="shared" si="28"/>
        <v>Une théorie du complot : le petit-pois peut-il se cloner dans nos cerveaux ? (intro 0)</v>
      </c>
      <c r="K169" s="5">
        <f>INDEX('choix oral'!A:A,ROW())</f>
        <v>18</v>
      </c>
      <c r="L169" s="8">
        <f t="shared" si="29"/>
        <v>45785</v>
      </c>
      <c r="M169" s="9">
        <f t="shared" si="30"/>
        <v>0.42361111111111099</v>
      </c>
      <c r="N169" s="5" t="str">
        <f t="shared" si="31"/>
        <v>B107</v>
      </c>
      <c r="O169" s="9">
        <f t="shared" si="32"/>
        <v>0.41319444444444431</v>
      </c>
      <c r="P169" s="26" t="str" cm="1">
        <f t="array" ref="P169">INDEX('choix oral'!I:I,ROW())</f>
        <v>non</v>
      </c>
    </row>
    <row r="170" spans="1:16" x14ac:dyDescent="0.25">
      <c r="A170" s="4">
        <f>IF('choix oral'!C170&lt;&gt;"",ROW()-1,"")</f>
        <v>169</v>
      </c>
      <c r="B170" s="5">
        <f>COUNTIF(K$1:K170,K170)</f>
        <v>7</v>
      </c>
      <c r="C170" s="5">
        <f>INDEX($R$17:Y$36,MATCH(K170,$R$17:$R$36),8)</f>
        <v>2</v>
      </c>
      <c r="D170" s="5" t="str">
        <f>INDEX($R$17:Y$36,MATCH(K170,$R$17:$R$36),7)</f>
        <v>B101</v>
      </c>
      <c r="E170" s="23" t="str" cm="1">
        <f t="array" ref="E170">INDEX('choix oral'!D:D,ROW())</f>
        <v>SAMYN</v>
      </c>
      <c r="F170" s="23" t="str" cm="1">
        <f t="array" ref="F170">INDEX('choix oral'!E:E,ROW())</f>
        <v>Nolhan</v>
      </c>
      <c r="G170" s="24" cm="1">
        <f t="array" ref="G170">INDEX('choix oral'!F:F,ROW())</f>
        <v>35</v>
      </c>
      <c r="H170" s="25" t="str" cm="1">
        <f t="array" ref="H170">INDEX('choix oral'!G:G,ROW())</f>
        <v>Recherche et développement : recyclage des allumettes usagées</v>
      </c>
      <c r="I170" s="25" cm="1">
        <f t="array" ref="I170">INDEX('choix oral'!H:H,ROW())</f>
        <v>0</v>
      </c>
      <c r="J170" s="25" t="str">
        <f t="shared" si="28"/>
        <v>Recherche et développement : recyclage des allumettes usagées (intro 0)</v>
      </c>
      <c r="K170" s="5">
        <f>INDEX('choix oral'!A:A,ROW())</f>
        <v>18</v>
      </c>
      <c r="L170" s="8">
        <f t="shared" si="29"/>
        <v>45785</v>
      </c>
      <c r="M170" s="9">
        <f t="shared" si="30"/>
        <v>0.43749999999999989</v>
      </c>
      <c r="N170" s="5" t="str">
        <f t="shared" si="31"/>
        <v>B107</v>
      </c>
      <c r="O170" s="9">
        <f t="shared" si="32"/>
        <v>0.4270833333333332</v>
      </c>
      <c r="P170" s="26" t="str" cm="1">
        <f t="array" ref="P170">INDEX('choix oral'!I:I,ROW())</f>
        <v>non</v>
      </c>
    </row>
    <row r="171" spans="1:16" x14ac:dyDescent="0.25">
      <c r="A171" s="4">
        <f>IF('choix oral'!C171&lt;&gt;"",ROW()-1,"")</f>
        <v>170</v>
      </c>
      <c r="B171" s="5">
        <f>COUNTIF(K$1:K171,K171)</f>
        <v>8</v>
      </c>
      <c r="C171" s="5">
        <f>INDEX($R$17:Y$36,MATCH(K171,$R$17:$R$36),8)</f>
        <v>2</v>
      </c>
      <c r="D171" s="5" t="str">
        <f>INDEX($R$17:Y$36,MATCH(K171,$R$17:$R$36),7)</f>
        <v>B101</v>
      </c>
      <c r="E171" s="23" t="str" cm="1">
        <f t="array" ref="E171">INDEX('choix oral'!D:D,ROW())</f>
        <v>SARRASIN</v>
      </c>
      <c r="F171" s="23" t="str" cm="1">
        <f t="array" ref="F171">INDEX('choix oral'!E:E,ROW())</f>
        <v>Mïa</v>
      </c>
      <c r="G171" s="24" cm="1">
        <f t="array" ref="G171">INDEX('choix oral'!F:F,ROW())</f>
        <v>37</v>
      </c>
      <c r="H171" s="25" t="str" cm="1">
        <f t="array" ref="H171">INDEX('choix oral'!G:G,ROW())</f>
        <v>Que se passerait-il si le tigre à dents de sabre réapparaissait sur la terre aujourd'hui ?</v>
      </c>
      <c r="I171" s="25" cm="1">
        <f t="array" ref="I171">INDEX('choix oral'!H:H,ROW())</f>
        <v>0</v>
      </c>
      <c r="J171" s="25" t="str">
        <f t="shared" si="28"/>
        <v>Que se passerait-il si le tigre à dents de sabre réapparaissait sur la terre aujourd'hui ? (intro 0)</v>
      </c>
      <c r="K171" s="5">
        <f>INDEX('choix oral'!A:A,ROW())</f>
        <v>18</v>
      </c>
      <c r="L171" s="8">
        <f t="shared" si="29"/>
        <v>45785</v>
      </c>
      <c r="M171" s="9">
        <f t="shared" si="30"/>
        <v>0.45138888888888878</v>
      </c>
      <c r="N171" s="5" t="str">
        <f t="shared" si="31"/>
        <v>B107</v>
      </c>
      <c r="O171" s="9">
        <f t="shared" si="32"/>
        <v>0.4409722222222221</v>
      </c>
      <c r="P171" s="26" t="str" cm="1">
        <f t="array" ref="P171">INDEX('choix oral'!I:I,ROW())</f>
        <v>non</v>
      </c>
    </row>
    <row r="172" spans="1:16" x14ac:dyDescent="0.25">
      <c r="A172" s="4">
        <f>IF('choix oral'!C172&lt;&gt;"",ROW()-1,"")</f>
        <v>171</v>
      </c>
      <c r="B172" s="5">
        <f>COUNTIF(K$1:K172,K172)</f>
        <v>9</v>
      </c>
      <c r="C172" s="5">
        <f>INDEX($R$17:Y$36,MATCH(K172,$R$17:$R$36),8)</f>
        <v>2</v>
      </c>
      <c r="D172" s="5" t="str">
        <f>INDEX($R$17:Y$36,MATCH(K172,$R$17:$R$36),7)</f>
        <v>B101</v>
      </c>
      <c r="E172" s="23" t="str" cm="1">
        <f t="array" ref="E172">INDEX('choix oral'!D:D,ROW())</f>
        <v>SEIDEL</v>
      </c>
      <c r="F172" s="23" t="str" cm="1">
        <f t="array" ref="F172">INDEX('choix oral'!E:E,ROW())</f>
        <v>Capucine</v>
      </c>
      <c r="G172" s="24" cm="1">
        <f t="array" ref="G172">INDEX('choix oral'!F:F,ROW())</f>
        <v>34</v>
      </c>
      <c r="H172" s="25" t="str" cm="1">
        <f t="array" ref="H172">INDEX('choix oral'!G:G,ROW())</f>
        <v>Que se passerait-il si le tigre à dents de sabre réapparaissait sur la terre aujourd'hui ?</v>
      </c>
      <c r="I172" s="25" cm="1">
        <f t="array" ref="I172">INDEX('choix oral'!H:H,ROW())</f>
        <v>0</v>
      </c>
      <c r="J172" s="25" t="str">
        <f t="shared" si="28"/>
        <v>Que se passerait-il si le tigre à dents de sabre réapparaissait sur la terre aujourd'hui ? (intro 0)</v>
      </c>
      <c r="K172" s="5">
        <f>INDEX('choix oral'!A:A,ROW())</f>
        <v>18</v>
      </c>
      <c r="L172" s="8">
        <f t="shared" si="29"/>
        <v>45785</v>
      </c>
      <c r="M172" s="9">
        <f t="shared" si="30"/>
        <v>0.46527777777777768</v>
      </c>
      <c r="N172" s="5" t="str">
        <f t="shared" si="31"/>
        <v>B107</v>
      </c>
      <c r="O172" s="9">
        <f t="shared" si="32"/>
        <v>0.45486111111111099</v>
      </c>
      <c r="P172" s="26" t="str" cm="1">
        <f t="array" ref="P172">INDEX('choix oral'!I:I,ROW())</f>
        <v>non</v>
      </c>
    </row>
    <row r="173" spans="1:16" x14ac:dyDescent="0.25">
      <c r="A173" s="4">
        <f>IF('choix oral'!C173&lt;&gt;"",ROW()-1,"")</f>
        <v>172</v>
      </c>
      <c r="B173" s="5">
        <f>COUNTIF(K$1:K173,K173)</f>
        <v>10</v>
      </c>
      <c r="C173" s="5">
        <f>INDEX($R$17:Y$36,MATCH(K173,$R$17:$R$36),8)</f>
        <v>2</v>
      </c>
      <c r="D173" s="5" t="str">
        <f>INDEX($R$17:Y$36,MATCH(K173,$R$17:$R$36),7)</f>
        <v>B101</v>
      </c>
      <c r="E173" s="23" t="str" cm="1">
        <f t="array" ref="E173">INDEX('choix oral'!D:D,ROW())</f>
        <v>TABARD</v>
      </c>
      <c r="F173" s="23" t="str" cm="1">
        <f t="array" ref="F173">INDEX('choix oral'!E:E,ROW())</f>
        <v>Keyla</v>
      </c>
      <c r="G173" s="24" cm="1">
        <f t="array" ref="G173">INDEX('choix oral'!F:F,ROW())</f>
        <v>37</v>
      </c>
      <c r="H173" s="25" t="str" cm="1">
        <f t="array" ref="H173">INDEX('choix oral'!G:G,ROW())</f>
        <v>Recherche et développement : recyclage des allumettes usagées</v>
      </c>
      <c r="I173" s="25" cm="1">
        <f t="array" ref="I173">INDEX('choix oral'!H:H,ROW())</f>
        <v>0</v>
      </c>
      <c r="J173" s="25" t="str">
        <f t="shared" si="28"/>
        <v>Recherche et développement : recyclage des allumettes usagées (intro 0)</v>
      </c>
      <c r="K173" s="5">
        <f>INDEX('choix oral'!A:A,ROW())</f>
        <v>18</v>
      </c>
      <c r="L173" s="8">
        <f t="shared" si="29"/>
        <v>45785</v>
      </c>
      <c r="M173" s="9">
        <f t="shared" si="30"/>
        <v>0.47916666666666657</v>
      </c>
      <c r="N173" s="5" t="str">
        <f t="shared" si="31"/>
        <v>B107</v>
      </c>
      <c r="O173" s="9">
        <f t="shared" si="32"/>
        <v>0.46874999999999989</v>
      </c>
      <c r="P173" s="26" t="str" cm="1">
        <f t="array" ref="P173">INDEX('choix oral'!I:I,ROW())</f>
        <v>non</v>
      </c>
    </row>
    <row r="175" spans="1:16" x14ac:dyDescent="0.25">
      <c r="A175" s="4" t="str">
        <f t="shared" ref="A175:A214" si="33">IF(E175&lt;&gt;"",ROW()-1,"")</f>
        <v/>
      </c>
    </row>
    <row r="176" spans="1:16" x14ac:dyDescent="0.25">
      <c r="A176" s="4" t="str">
        <f t="shared" si="33"/>
        <v/>
      </c>
    </row>
    <row r="177" spans="1:1" x14ac:dyDescent="0.25">
      <c r="A177" s="4" t="str">
        <f t="shared" si="33"/>
        <v/>
      </c>
    </row>
    <row r="178" spans="1:1" x14ac:dyDescent="0.25">
      <c r="A178" s="4" t="str">
        <f t="shared" si="33"/>
        <v/>
      </c>
    </row>
    <row r="179" spans="1:1" x14ac:dyDescent="0.25">
      <c r="A179" s="4" t="str">
        <f t="shared" si="33"/>
        <v/>
      </c>
    </row>
    <row r="180" spans="1:1" x14ac:dyDescent="0.25">
      <c r="A180" s="4" t="str">
        <f t="shared" si="33"/>
        <v/>
      </c>
    </row>
    <row r="181" spans="1:1" x14ac:dyDescent="0.25">
      <c r="A181" s="4" t="str">
        <f t="shared" si="33"/>
        <v/>
      </c>
    </row>
    <row r="182" spans="1:1" x14ac:dyDescent="0.25">
      <c r="A182" s="4" t="str">
        <f t="shared" si="33"/>
        <v/>
      </c>
    </row>
    <row r="183" spans="1:1" x14ac:dyDescent="0.25">
      <c r="A183" s="4" t="str">
        <f t="shared" si="33"/>
        <v/>
      </c>
    </row>
    <row r="184" spans="1:1" x14ac:dyDescent="0.25">
      <c r="A184" s="4" t="str">
        <f t="shared" si="33"/>
        <v/>
      </c>
    </row>
    <row r="185" spans="1:1" x14ac:dyDescent="0.25">
      <c r="A185" s="4" t="str">
        <f t="shared" si="33"/>
        <v/>
      </c>
    </row>
    <row r="186" spans="1:1" x14ac:dyDescent="0.25">
      <c r="A186" s="4" t="str">
        <f t="shared" si="33"/>
        <v/>
      </c>
    </row>
    <row r="187" spans="1:1" x14ac:dyDescent="0.25">
      <c r="A187" s="4" t="str">
        <f t="shared" si="33"/>
        <v/>
      </c>
    </row>
    <row r="188" spans="1:1" x14ac:dyDescent="0.25">
      <c r="A188" s="4" t="str">
        <f t="shared" si="33"/>
        <v/>
      </c>
    </row>
    <row r="189" spans="1:1" x14ac:dyDescent="0.25">
      <c r="A189" s="4" t="str">
        <f t="shared" si="33"/>
        <v/>
      </c>
    </row>
    <row r="190" spans="1:1" x14ac:dyDescent="0.25">
      <c r="A190" s="4" t="str">
        <f t="shared" si="33"/>
        <v/>
      </c>
    </row>
    <row r="191" spans="1:1" x14ac:dyDescent="0.25">
      <c r="A191" s="4" t="str">
        <f t="shared" si="33"/>
        <v/>
      </c>
    </row>
    <row r="192" spans="1:1" x14ac:dyDescent="0.25">
      <c r="A192" s="4" t="str">
        <f t="shared" si="33"/>
        <v/>
      </c>
    </row>
    <row r="193" spans="1:1" x14ac:dyDescent="0.25">
      <c r="A193" s="4" t="str">
        <f t="shared" si="33"/>
        <v/>
      </c>
    </row>
    <row r="194" spans="1:1" x14ac:dyDescent="0.25">
      <c r="A194" s="4" t="str">
        <f t="shared" si="33"/>
        <v/>
      </c>
    </row>
    <row r="195" spans="1:1" x14ac:dyDescent="0.25">
      <c r="A195" s="4" t="str">
        <f t="shared" si="33"/>
        <v/>
      </c>
    </row>
    <row r="196" spans="1:1" x14ac:dyDescent="0.25">
      <c r="A196" s="4" t="str">
        <f t="shared" si="33"/>
        <v/>
      </c>
    </row>
    <row r="197" spans="1:1" x14ac:dyDescent="0.25">
      <c r="A197" s="4" t="str">
        <f t="shared" si="33"/>
        <v/>
      </c>
    </row>
    <row r="198" spans="1:1" x14ac:dyDescent="0.25">
      <c r="A198" s="4" t="str">
        <f t="shared" si="33"/>
        <v/>
      </c>
    </row>
    <row r="199" spans="1:1" x14ac:dyDescent="0.25">
      <c r="A199" s="4" t="str">
        <f t="shared" si="33"/>
        <v/>
      </c>
    </row>
    <row r="200" spans="1:1" x14ac:dyDescent="0.25">
      <c r="A200" s="4" t="str">
        <f t="shared" si="33"/>
        <v/>
      </c>
    </row>
    <row r="201" spans="1:1" x14ac:dyDescent="0.25">
      <c r="A201" s="4" t="str">
        <f t="shared" si="33"/>
        <v/>
      </c>
    </row>
    <row r="202" spans="1:1" x14ac:dyDescent="0.25">
      <c r="A202" s="4" t="str">
        <f t="shared" si="33"/>
        <v/>
      </c>
    </row>
    <row r="203" spans="1:1" x14ac:dyDescent="0.25">
      <c r="A203" s="4" t="str">
        <f t="shared" si="33"/>
        <v/>
      </c>
    </row>
    <row r="204" spans="1:1" x14ac:dyDescent="0.25">
      <c r="A204" s="4" t="str">
        <f t="shared" si="33"/>
        <v/>
      </c>
    </row>
    <row r="205" spans="1:1" x14ac:dyDescent="0.25">
      <c r="A205" s="4" t="str">
        <f t="shared" si="33"/>
        <v/>
      </c>
    </row>
    <row r="206" spans="1:1" x14ac:dyDescent="0.25">
      <c r="A206" s="4" t="str">
        <f t="shared" si="33"/>
        <v/>
      </c>
    </row>
    <row r="207" spans="1:1" x14ac:dyDescent="0.25">
      <c r="A207" s="4" t="str">
        <f t="shared" si="33"/>
        <v/>
      </c>
    </row>
    <row r="208" spans="1:1" x14ac:dyDescent="0.25">
      <c r="A208" s="4" t="str">
        <f t="shared" si="33"/>
        <v/>
      </c>
    </row>
    <row r="209" spans="1:1" x14ac:dyDescent="0.25">
      <c r="A209" s="4" t="str">
        <f t="shared" si="33"/>
        <v/>
      </c>
    </row>
    <row r="210" spans="1:1" x14ac:dyDescent="0.25">
      <c r="A210" s="4" t="str">
        <f t="shared" si="33"/>
        <v/>
      </c>
    </row>
    <row r="211" spans="1:1" x14ac:dyDescent="0.25">
      <c r="A211" s="4" t="str">
        <f t="shared" si="33"/>
        <v/>
      </c>
    </row>
    <row r="212" spans="1:1" x14ac:dyDescent="0.25">
      <c r="A212" s="4" t="str">
        <f t="shared" si="33"/>
        <v/>
      </c>
    </row>
    <row r="213" spans="1:1" x14ac:dyDescent="0.25">
      <c r="A213" s="4" t="str">
        <f t="shared" si="33"/>
        <v/>
      </c>
    </row>
    <row r="214" spans="1:1" x14ac:dyDescent="0.25">
      <c r="A214" s="4" t="str">
        <f t="shared" si="33"/>
        <v/>
      </c>
    </row>
  </sheetData>
  <autoFilter ref="A1:O1048576" xr:uid="{00000000-0009-0000-0000-000001000000}"/>
  <dataValidations count="1">
    <dataValidation operator="equal" allowBlank="1" showErrorMessage="1" sqref="H1:K1214" xr:uid="{00000000-0002-0000-0100-000000000000}">
      <formula1>0</formula1>
      <formula2>0</formula2>
    </dataValidation>
  </dataValidations>
  <printOptions horizontalCentered="1"/>
  <pageMargins left="0.78749999999999998" right="0.78749999999999998" top="0.78749999999999998" bottom="0.78749999999999998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73"/>
  <sheetViews>
    <sheetView topLeftCell="C1" zoomScaleNormal="100" workbookViewId="0">
      <selection activeCell="J1" sqref="J1"/>
    </sheetView>
  </sheetViews>
  <sheetFormatPr baseColWidth="10" defaultColWidth="11.5546875" defaultRowHeight="13.2" x14ac:dyDescent="0.25"/>
  <cols>
    <col min="1" max="2" width="12" style="42" customWidth="1"/>
    <col min="3" max="3" width="12" style="2" customWidth="1"/>
    <col min="4" max="4" width="22.88671875" customWidth="1"/>
    <col min="5" max="5" width="26.77734375" customWidth="1"/>
    <col min="6" max="6" width="8.77734375" style="2" customWidth="1"/>
    <col min="7" max="7" width="46.5546875" customWidth="1"/>
    <col min="8" max="8" width="13.88671875" customWidth="1"/>
    <col min="9" max="11" width="11.5546875" style="2"/>
  </cols>
  <sheetData>
    <row r="1" spans="1:9" x14ac:dyDescent="0.25">
      <c r="A1" s="43" t="s">
        <v>10</v>
      </c>
      <c r="B1" s="43" t="s">
        <v>1</v>
      </c>
      <c r="C1" s="44" t="s">
        <v>58</v>
      </c>
      <c r="D1" s="44" t="s">
        <v>4</v>
      </c>
      <c r="E1" s="44" t="s">
        <v>5</v>
      </c>
      <c r="F1" s="44" t="s">
        <v>59</v>
      </c>
      <c r="G1" s="44" t="s">
        <v>60</v>
      </c>
      <c r="H1" s="44" t="s">
        <v>61</v>
      </c>
      <c r="I1" s="44" t="s">
        <v>62</v>
      </c>
    </row>
    <row r="2" spans="1:9" x14ac:dyDescent="0.25">
      <c r="A2" s="42">
        <v>1</v>
      </c>
      <c r="B2" s="42">
        <v>1</v>
      </c>
      <c r="C2" s="2">
        <v>1</v>
      </c>
      <c r="D2" t="s">
        <v>63</v>
      </c>
      <c r="E2" t="s">
        <v>64</v>
      </c>
      <c r="F2" s="2">
        <v>34</v>
      </c>
      <c r="G2" t="s">
        <v>65</v>
      </c>
      <c r="H2" t="s">
        <v>66</v>
      </c>
      <c r="I2" s="2" t="s">
        <v>67</v>
      </c>
    </row>
    <row r="3" spans="1:9" x14ac:dyDescent="0.25">
      <c r="A3" s="42">
        <v>1</v>
      </c>
      <c r="B3" s="42">
        <v>1</v>
      </c>
      <c r="C3" s="2">
        <v>1</v>
      </c>
      <c r="D3" t="s">
        <v>68</v>
      </c>
      <c r="E3" t="s">
        <v>69</v>
      </c>
      <c r="F3" s="2">
        <v>34</v>
      </c>
      <c r="G3" t="s">
        <v>70</v>
      </c>
      <c r="H3" t="s">
        <v>66</v>
      </c>
      <c r="I3" s="2" t="s">
        <v>67</v>
      </c>
    </row>
    <row r="4" spans="1:9" x14ac:dyDescent="0.25">
      <c r="A4" s="42">
        <v>1</v>
      </c>
      <c r="B4" s="42">
        <v>1</v>
      </c>
      <c r="C4" s="2">
        <v>1</v>
      </c>
      <c r="D4" t="s">
        <v>71</v>
      </c>
      <c r="E4" t="s">
        <v>72</v>
      </c>
      <c r="F4" s="2">
        <v>34</v>
      </c>
      <c r="G4" t="s">
        <v>73</v>
      </c>
      <c r="H4" t="s">
        <v>66</v>
      </c>
      <c r="I4" s="2" t="s">
        <v>67</v>
      </c>
    </row>
    <row r="5" spans="1:9" x14ac:dyDescent="0.25">
      <c r="A5" s="42">
        <v>1</v>
      </c>
      <c r="B5" s="42">
        <v>1</v>
      </c>
      <c r="C5" s="2">
        <v>1</v>
      </c>
      <c r="D5" t="s">
        <v>74</v>
      </c>
      <c r="E5" t="s">
        <v>75</v>
      </c>
      <c r="F5" s="2">
        <v>36</v>
      </c>
      <c r="G5" t="s">
        <v>70</v>
      </c>
      <c r="H5" t="s">
        <v>66</v>
      </c>
      <c r="I5" s="2" t="s">
        <v>76</v>
      </c>
    </row>
    <row r="6" spans="1:9" x14ac:dyDescent="0.25">
      <c r="A6" s="42">
        <v>1</v>
      </c>
      <c r="B6" s="42">
        <v>1</v>
      </c>
      <c r="C6" s="2">
        <v>2</v>
      </c>
      <c r="D6" t="s">
        <v>77</v>
      </c>
      <c r="E6" t="s">
        <v>78</v>
      </c>
      <c r="F6" s="2">
        <v>35</v>
      </c>
      <c r="G6" t="s">
        <v>79</v>
      </c>
      <c r="H6" t="s">
        <v>80</v>
      </c>
      <c r="I6" s="2" t="s">
        <v>67</v>
      </c>
    </row>
    <row r="7" spans="1:9" x14ac:dyDescent="0.25">
      <c r="A7" s="42">
        <v>1</v>
      </c>
      <c r="B7" s="42">
        <v>1</v>
      </c>
      <c r="C7" s="2">
        <v>2</v>
      </c>
      <c r="D7" t="s">
        <v>81</v>
      </c>
      <c r="E7" t="s">
        <v>82</v>
      </c>
      <c r="F7" s="2">
        <v>32</v>
      </c>
      <c r="G7" t="s">
        <v>79</v>
      </c>
      <c r="H7" t="s">
        <v>80</v>
      </c>
      <c r="I7" s="2" t="s">
        <v>67</v>
      </c>
    </row>
    <row r="8" spans="1:9" x14ac:dyDescent="0.25">
      <c r="A8" s="42">
        <v>1</v>
      </c>
      <c r="B8" s="42">
        <v>1</v>
      </c>
      <c r="C8" s="2">
        <v>2</v>
      </c>
      <c r="D8" t="s">
        <v>83</v>
      </c>
      <c r="E8" t="s">
        <v>84</v>
      </c>
      <c r="F8" s="2">
        <v>32</v>
      </c>
      <c r="G8" t="s">
        <v>85</v>
      </c>
      <c r="H8" t="s">
        <v>80</v>
      </c>
      <c r="I8" s="2" t="s">
        <v>67</v>
      </c>
    </row>
    <row r="9" spans="1:9" x14ac:dyDescent="0.25">
      <c r="A9" s="42">
        <v>1</v>
      </c>
      <c r="B9" s="42">
        <v>1</v>
      </c>
      <c r="C9" s="2">
        <v>2</v>
      </c>
      <c r="D9" t="s">
        <v>86</v>
      </c>
      <c r="E9" t="s">
        <v>87</v>
      </c>
      <c r="F9" s="2">
        <v>31</v>
      </c>
      <c r="G9" t="s">
        <v>88</v>
      </c>
      <c r="H9" t="s">
        <v>80</v>
      </c>
      <c r="I9" s="2" t="s">
        <v>76</v>
      </c>
    </row>
    <row r="10" spans="1:9" x14ac:dyDescent="0.25">
      <c r="A10" s="42">
        <v>1</v>
      </c>
      <c r="B10" s="42">
        <v>1</v>
      </c>
      <c r="C10" s="2">
        <v>2</v>
      </c>
      <c r="D10" t="s">
        <v>89</v>
      </c>
      <c r="E10" t="s">
        <v>90</v>
      </c>
      <c r="F10" s="2">
        <v>34</v>
      </c>
      <c r="G10" t="s">
        <v>79</v>
      </c>
      <c r="H10" t="s">
        <v>80</v>
      </c>
      <c r="I10" s="2" t="s">
        <v>67</v>
      </c>
    </row>
    <row r="11" spans="1:9" x14ac:dyDescent="0.25">
      <c r="A11" s="42">
        <v>2</v>
      </c>
      <c r="B11" s="42">
        <v>1</v>
      </c>
      <c r="C11" s="2">
        <v>2</v>
      </c>
      <c r="D11" t="s">
        <v>91</v>
      </c>
      <c r="E11" t="s">
        <v>92</v>
      </c>
      <c r="F11" s="2">
        <v>35</v>
      </c>
      <c r="G11" t="s">
        <v>79</v>
      </c>
      <c r="H11" t="s">
        <v>80</v>
      </c>
      <c r="I11" s="2" t="s">
        <v>67</v>
      </c>
    </row>
    <row r="12" spans="1:9" x14ac:dyDescent="0.25">
      <c r="A12" s="42">
        <v>2</v>
      </c>
      <c r="B12" s="42">
        <v>1</v>
      </c>
      <c r="C12" s="2">
        <v>2</v>
      </c>
      <c r="D12" t="s">
        <v>93</v>
      </c>
      <c r="E12" t="s">
        <v>94</v>
      </c>
      <c r="F12" s="2">
        <v>36</v>
      </c>
      <c r="G12" t="s">
        <v>95</v>
      </c>
      <c r="H12" t="s">
        <v>80</v>
      </c>
      <c r="I12" s="2" t="s">
        <v>67</v>
      </c>
    </row>
    <row r="13" spans="1:9" x14ac:dyDescent="0.25">
      <c r="A13" s="42">
        <v>2</v>
      </c>
      <c r="B13" s="42">
        <v>1</v>
      </c>
      <c r="C13" s="2">
        <v>2</v>
      </c>
      <c r="D13" t="s">
        <v>96</v>
      </c>
      <c r="E13" t="s">
        <v>97</v>
      </c>
      <c r="F13" s="2">
        <v>35</v>
      </c>
      <c r="G13" t="s">
        <v>79</v>
      </c>
      <c r="H13" t="s">
        <v>80</v>
      </c>
      <c r="I13" s="2" t="s">
        <v>76</v>
      </c>
    </row>
    <row r="14" spans="1:9" x14ac:dyDescent="0.25">
      <c r="A14" s="42">
        <v>2</v>
      </c>
      <c r="B14" s="42">
        <v>1</v>
      </c>
      <c r="C14" s="2">
        <v>2</v>
      </c>
      <c r="D14" t="s">
        <v>98</v>
      </c>
      <c r="E14" t="s">
        <v>99</v>
      </c>
      <c r="F14" s="2">
        <v>33</v>
      </c>
      <c r="G14" t="s">
        <v>95</v>
      </c>
      <c r="H14" t="s">
        <v>80</v>
      </c>
      <c r="I14" s="2" t="s">
        <v>76</v>
      </c>
    </row>
    <row r="15" spans="1:9" x14ac:dyDescent="0.25">
      <c r="A15" s="42">
        <v>2</v>
      </c>
      <c r="B15" s="42">
        <v>1</v>
      </c>
      <c r="C15" s="2">
        <v>2</v>
      </c>
      <c r="D15" t="s">
        <v>100</v>
      </c>
      <c r="E15" t="s">
        <v>101</v>
      </c>
      <c r="F15" s="2">
        <v>32</v>
      </c>
      <c r="G15" t="s">
        <v>95</v>
      </c>
      <c r="H15" t="s">
        <v>80</v>
      </c>
      <c r="I15" s="2" t="s">
        <v>76</v>
      </c>
    </row>
    <row r="16" spans="1:9" x14ac:dyDescent="0.25">
      <c r="A16" s="42">
        <v>2</v>
      </c>
      <c r="B16" s="42">
        <v>1</v>
      </c>
      <c r="C16" s="2">
        <v>2</v>
      </c>
      <c r="D16" t="s">
        <v>102</v>
      </c>
      <c r="E16" t="s">
        <v>103</v>
      </c>
      <c r="F16" s="2">
        <v>37</v>
      </c>
      <c r="G16" t="s">
        <v>88</v>
      </c>
      <c r="H16" t="s">
        <v>80</v>
      </c>
      <c r="I16" s="2" t="s">
        <v>67</v>
      </c>
    </row>
    <row r="17" spans="1:9" x14ac:dyDescent="0.25">
      <c r="A17" s="42">
        <v>2</v>
      </c>
      <c r="B17" s="42">
        <v>1</v>
      </c>
      <c r="C17" s="2">
        <v>2</v>
      </c>
      <c r="D17" t="s">
        <v>104</v>
      </c>
      <c r="E17" t="s">
        <v>105</v>
      </c>
      <c r="F17" s="2">
        <v>37</v>
      </c>
      <c r="G17" t="s">
        <v>106</v>
      </c>
      <c r="H17" t="s">
        <v>80</v>
      </c>
      <c r="I17" s="2" t="s">
        <v>67</v>
      </c>
    </row>
    <row r="18" spans="1:9" x14ac:dyDescent="0.25">
      <c r="A18" s="42">
        <v>2</v>
      </c>
      <c r="B18" s="42">
        <v>1</v>
      </c>
      <c r="C18" s="2">
        <v>2</v>
      </c>
      <c r="D18" t="s">
        <v>107</v>
      </c>
      <c r="E18" t="s">
        <v>108</v>
      </c>
      <c r="F18" s="2">
        <v>31</v>
      </c>
      <c r="G18" t="s">
        <v>95</v>
      </c>
      <c r="H18" t="s">
        <v>80</v>
      </c>
      <c r="I18" s="2" t="s">
        <v>76</v>
      </c>
    </row>
    <row r="19" spans="1:9" x14ac:dyDescent="0.25">
      <c r="A19" s="42">
        <v>2</v>
      </c>
      <c r="B19" s="42">
        <v>1</v>
      </c>
      <c r="C19" s="2">
        <v>2</v>
      </c>
      <c r="D19" t="s">
        <v>109</v>
      </c>
      <c r="E19" t="s">
        <v>110</v>
      </c>
      <c r="F19" s="2">
        <v>33</v>
      </c>
      <c r="G19" t="s">
        <v>95</v>
      </c>
      <c r="H19" t="s">
        <v>80</v>
      </c>
      <c r="I19" s="2" t="s">
        <v>76</v>
      </c>
    </row>
    <row r="20" spans="1:9" x14ac:dyDescent="0.25">
      <c r="A20" s="42">
        <v>2</v>
      </c>
      <c r="B20" s="42">
        <v>1</v>
      </c>
      <c r="C20" s="2">
        <v>2</v>
      </c>
      <c r="D20" t="s">
        <v>111</v>
      </c>
      <c r="E20" t="s">
        <v>112</v>
      </c>
      <c r="F20" s="2">
        <v>36</v>
      </c>
      <c r="G20" t="s">
        <v>65</v>
      </c>
      <c r="H20" t="s">
        <v>80</v>
      </c>
      <c r="I20" s="2" t="s">
        <v>67</v>
      </c>
    </row>
    <row r="21" spans="1:9" x14ac:dyDescent="0.25">
      <c r="A21" s="42">
        <v>3</v>
      </c>
      <c r="B21" s="42">
        <v>1</v>
      </c>
      <c r="C21" s="2">
        <v>2</v>
      </c>
      <c r="D21" t="s">
        <v>113</v>
      </c>
      <c r="E21" t="s">
        <v>114</v>
      </c>
      <c r="F21" s="2">
        <v>36</v>
      </c>
      <c r="G21" t="s">
        <v>95</v>
      </c>
      <c r="H21" t="s">
        <v>80</v>
      </c>
      <c r="I21" s="2" t="s">
        <v>67</v>
      </c>
    </row>
    <row r="22" spans="1:9" x14ac:dyDescent="0.25">
      <c r="A22" s="42">
        <v>3</v>
      </c>
      <c r="B22" s="42">
        <v>1</v>
      </c>
      <c r="C22" s="2">
        <v>2</v>
      </c>
      <c r="D22" t="s">
        <v>115</v>
      </c>
      <c r="E22" t="s">
        <v>116</v>
      </c>
      <c r="F22" s="2">
        <v>33</v>
      </c>
      <c r="G22" t="s">
        <v>117</v>
      </c>
      <c r="H22" t="s">
        <v>80</v>
      </c>
      <c r="I22" s="2" t="s">
        <v>76</v>
      </c>
    </row>
    <row r="23" spans="1:9" x14ac:dyDescent="0.25">
      <c r="A23" s="42">
        <v>3</v>
      </c>
      <c r="B23" s="42">
        <v>1</v>
      </c>
      <c r="C23" s="2">
        <v>2</v>
      </c>
      <c r="D23" t="s">
        <v>118</v>
      </c>
      <c r="E23" t="s">
        <v>119</v>
      </c>
      <c r="F23" s="2">
        <v>34</v>
      </c>
      <c r="G23" t="s">
        <v>95</v>
      </c>
      <c r="H23" t="s">
        <v>80</v>
      </c>
      <c r="I23" s="2" t="s">
        <v>76</v>
      </c>
    </row>
    <row r="24" spans="1:9" x14ac:dyDescent="0.25">
      <c r="A24" s="42">
        <v>3</v>
      </c>
      <c r="B24" s="42">
        <v>1</v>
      </c>
      <c r="C24" s="2">
        <v>2</v>
      </c>
      <c r="D24" t="s">
        <v>120</v>
      </c>
      <c r="E24" t="s">
        <v>121</v>
      </c>
      <c r="F24" s="2">
        <v>32</v>
      </c>
      <c r="G24" t="s">
        <v>88</v>
      </c>
      <c r="H24" t="s">
        <v>80</v>
      </c>
      <c r="I24" s="2" t="s">
        <v>67</v>
      </c>
    </row>
    <row r="25" spans="1:9" x14ac:dyDescent="0.25">
      <c r="A25" s="42">
        <v>3</v>
      </c>
      <c r="B25" s="42">
        <v>1</v>
      </c>
      <c r="C25" s="2">
        <v>2</v>
      </c>
      <c r="D25" t="s">
        <v>122</v>
      </c>
      <c r="E25" t="s">
        <v>123</v>
      </c>
      <c r="F25" s="2">
        <v>31</v>
      </c>
      <c r="G25" t="s">
        <v>79</v>
      </c>
      <c r="H25" t="s">
        <v>80</v>
      </c>
      <c r="I25" s="2" t="s">
        <v>76</v>
      </c>
    </row>
    <row r="26" spans="1:9" x14ac:dyDescent="0.25">
      <c r="A26" s="42">
        <v>3</v>
      </c>
      <c r="B26" s="42">
        <v>1</v>
      </c>
      <c r="C26" s="2">
        <v>2</v>
      </c>
      <c r="D26" t="s">
        <v>124</v>
      </c>
      <c r="E26" t="s">
        <v>125</v>
      </c>
      <c r="F26" s="2">
        <v>35</v>
      </c>
      <c r="G26" t="s">
        <v>79</v>
      </c>
      <c r="H26" t="s">
        <v>80</v>
      </c>
      <c r="I26" s="2" t="s">
        <v>76</v>
      </c>
    </row>
    <row r="27" spans="1:9" x14ac:dyDescent="0.25">
      <c r="A27" s="42">
        <v>3</v>
      </c>
      <c r="B27" s="42">
        <v>1</v>
      </c>
      <c r="C27" s="2">
        <v>2</v>
      </c>
      <c r="D27" t="s">
        <v>126</v>
      </c>
      <c r="E27" t="s">
        <v>92</v>
      </c>
      <c r="F27" s="2">
        <v>36</v>
      </c>
      <c r="G27" t="s">
        <v>70</v>
      </c>
      <c r="H27" t="s">
        <v>80</v>
      </c>
      <c r="I27" s="2" t="s">
        <v>67</v>
      </c>
    </row>
    <row r="28" spans="1:9" x14ac:dyDescent="0.25">
      <c r="A28" s="42">
        <v>3</v>
      </c>
      <c r="B28" s="42">
        <v>1</v>
      </c>
      <c r="C28" s="2">
        <v>2</v>
      </c>
      <c r="D28" t="s">
        <v>127</v>
      </c>
      <c r="E28" t="s">
        <v>128</v>
      </c>
      <c r="F28" s="2">
        <v>37</v>
      </c>
      <c r="G28" t="s">
        <v>88</v>
      </c>
      <c r="H28" t="s">
        <v>80</v>
      </c>
      <c r="I28" s="2" t="s">
        <v>67</v>
      </c>
    </row>
    <row r="29" spans="1:9" x14ac:dyDescent="0.25">
      <c r="A29" s="42">
        <v>3</v>
      </c>
      <c r="B29" s="42">
        <v>1</v>
      </c>
      <c r="C29" s="2">
        <v>2</v>
      </c>
      <c r="D29" t="s">
        <v>129</v>
      </c>
      <c r="E29" t="s">
        <v>130</v>
      </c>
      <c r="F29" s="2">
        <v>34</v>
      </c>
      <c r="G29" t="s">
        <v>95</v>
      </c>
      <c r="H29" t="s">
        <v>80</v>
      </c>
      <c r="I29" s="2" t="s">
        <v>67</v>
      </c>
    </row>
    <row r="30" spans="1:9" x14ac:dyDescent="0.25">
      <c r="A30" s="42">
        <v>3</v>
      </c>
      <c r="B30" s="42">
        <v>1</v>
      </c>
      <c r="C30" s="2">
        <v>2</v>
      </c>
      <c r="D30" t="s">
        <v>131</v>
      </c>
      <c r="E30" t="s">
        <v>132</v>
      </c>
      <c r="F30" s="2">
        <v>35</v>
      </c>
      <c r="G30" t="s">
        <v>79</v>
      </c>
      <c r="H30" t="s">
        <v>80</v>
      </c>
      <c r="I30" s="2" t="s">
        <v>76</v>
      </c>
    </row>
    <row r="31" spans="1:9" x14ac:dyDescent="0.25">
      <c r="A31" s="42">
        <v>4</v>
      </c>
      <c r="B31" s="42">
        <v>1</v>
      </c>
      <c r="C31" s="2">
        <v>2</v>
      </c>
      <c r="D31" t="s">
        <v>133</v>
      </c>
      <c r="E31" t="s">
        <v>134</v>
      </c>
      <c r="F31" s="2">
        <v>37</v>
      </c>
      <c r="G31" t="s">
        <v>95</v>
      </c>
      <c r="H31" t="s">
        <v>80</v>
      </c>
      <c r="I31" s="2" t="s">
        <v>76</v>
      </c>
    </row>
    <row r="32" spans="1:9" x14ac:dyDescent="0.25">
      <c r="A32" s="42">
        <v>4</v>
      </c>
      <c r="B32" s="42">
        <v>1</v>
      </c>
      <c r="C32" s="2">
        <v>2</v>
      </c>
      <c r="D32" t="s">
        <v>135</v>
      </c>
      <c r="E32" t="s">
        <v>136</v>
      </c>
      <c r="F32" s="2">
        <v>34</v>
      </c>
      <c r="G32" t="s">
        <v>88</v>
      </c>
      <c r="H32" t="s">
        <v>80</v>
      </c>
      <c r="I32" s="2" t="s">
        <v>76</v>
      </c>
    </row>
    <row r="33" spans="1:9" x14ac:dyDescent="0.25">
      <c r="A33" s="42">
        <v>4</v>
      </c>
      <c r="B33" s="42">
        <v>1</v>
      </c>
      <c r="C33" s="2">
        <v>2</v>
      </c>
      <c r="D33" t="s">
        <v>137</v>
      </c>
      <c r="E33" t="s">
        <v>138</v>
      </c>
      <c r="F33" s="2">
        <v>32</v>
      </c>
      <c r="G33" t="s">
        <v>95</v>
      </c>
      <c r="H33" t="s">
        <v>80</v>
      </c>
      <c r="I33" s="2" t="s">
        <v>76</v>
      </c>
    </row>
    <row r="34" spans="1:9" x14ac:dyDescent="0.25">
      <c r="A34" s="42">
        <v>4</v>
      </c>
      <c r="B34" s="42">
        <v>1</v>
      </c>
      <c r="C34" s="2">
        <v>2</v>
      </c>
      <c r="D34" t="s">
        <v>139</v>
      </c>
      <c r="E34" t="s">
        <v>140</v>
      </c>
      <c r="F34" s="2">
        <v>34</v>
      </c>
      <c r="G34" t="s">
        <v>95</v>
      </c>
      <c r="H34" t="s">
        <v>80</v>
      </c>
      <c r="I34" s="2" t="s">
        <v>76</v>
      </c>
    </row>
    <row r="35" spans="1:9" x14ac:dyDescent="0.25">
      <c r="A35" s="42">
        <v>4</v>
      </c>
      <c r="B35" s="42">
        <v>1</v>
      </c>
      <c r="C35" s="2">
        <v>2</v>
      </c>
      <c r="D35" t="s">
        <v>141</v>
      </c>
      <c r="E35" t="s">
        <v>142</v>
      </c>
      <c r="F35" s="2">
        <v>37</v>
      </c>
      <c r="G35" t="s">
        <v>88</v>
      </c>
      <c r="H35" t="s">
        <v>80</v>
      </c>
      <c r="I35" s="2" t="s">
        <v>67</v>
      </c>
    </row>
    <row r="36" spans="1:9" x14ac:dyDescent="0.25">
      <c r="A36" s="42">
        <v>4</v>
      </c>
      <c r="B36" s="42">
        <v>1</v>
      </c>
      <c r="C36" s="2">
        <v>2</v>
      </c>
      <c r="D36" t="s">
        <v>143</v>
      </c>
      <c r="E36" t="s">
        <v>144</v>
      </c>
      <c r="F36" s="2">
        <v>34</v>
      </c>
      <c r="G36" t="s">
        <v>79</v>
      </c>
      <c r="H36" t="s">
        <v>80</v>
      </c>
      <c r="I36" s="2" t="s">
        <v>76</v>
      </c>
    </row>
    <row r="37" spans="1:9" x14ac:dyDescent="0.25">
      <c r="A37" s="42">
        <v>4</v>
      </c>
      <c r="B37" s="42">
        <v>1</v>
      </c>
      <c r="C37" s="2">
        <v>2</v>
      </c>
      <c r="D37" t="s">
        <v>145</v>
      </c>
      <c r="E37" t="s">
        <v>146</v>
      </c>
      <c r="F37" s="2">
        <v>37</v>
      </c>
      <c r="G37" t="s">
        <v>88</v>
      </c>
      <c r="H37" t="s">
        <v>80</v>
      </c>
      <c r="I37" s="2" t="s">
        <v>76</v>
      </c>
    </row>
    <row r="38" spans="1:9" x14ac:dyDescent="0.25">
      <c r="A38" s="42">
        <v>4</v>
      </c>
      <c r="B38" s="42">
        <v>1</v>
      </c>
      <c r="C38" s="2">
        <v>2</v>
      </c>
      <c r="D38" t="s">
        <v>147</v>
      </c>
      <c r="E38" t="s">
        <v>148</v>
      </c>
      <c r="F38" s="2">
        <v>33</v>
      </c>
      <c r="G38" t="s">
        <v>88</v>
      </c>
      <c r="H38" t="s">
        <v>80</v>
      </c>
      <c r="I38" s="2" t="s">
        <v>76</v>
      </c>
    </row>
    <row r="39" spans="1:9" x14ac:dyDescent="0.25">
      <c r="A39" s="42">
        <v>4</v>
      </c>
      <c r="B39" s="42">
        <v>1</v>
      </c>
      <c r="C39" s="2">
        <v>2</v>
      </c>
      <c r="D39" t="s">
        <v>149</v>
      </c>
      <c r="E39" t="s">
        <v>150</v>
      </c>
      <c r="F39" s="2">
        <v>37</v>
      </c>
      <c r="G39" t="s">
        <v>70</v>
      </c>
      <c r="H39" t="s">
        <v>80</v>
      </c>
      <c r="I39" s="2" t="s">
        <v>76</v>
      </c>
    </row>
    <row r="40" spans="1:9" x14ac:dyDescent="0.25">
      <c r="A40" s="42">
        <v>4</v>
      </c>
      <c r="B40" s="42">
        <v>1</v>
      </c>
      <c r="C40" s="2">
        <v>2</v>
      </c>
      <c r="D40" t="s">
        <v>151</v>
      </c>
      <c r="E40" t="s">
        <v>152</v>
      </c>
      <c r="F40" s="2">
        <v>36</v>
      </c>
      <c r="G40" t="s">
        <v>95</v>
      </c>
      <c r="H40" t="s">
        <v>80</v>
      </c>
      <c r="I40" s="2" t="s">
        <v>76</v>
      </c>
    </row>
    <row r="41" spans="1:9" x14ac:dyDescent="0.25">
      <c r="A41" s="42">
        <v>5</v>
      </c>
      <c r="B41" s="42">
        <v>1</v>
      </c>
      <c r="C41" s="2">
        <v>2</v>
      </c>
      <c r="D41" t="s">
        <v>153</v>
      </c>
      <c r="E41" t="s">
        <v>154</v>
      </c>
      <c r="F41" s="2">
        <v>35</v>
      </c>
      <c r="G41" t="s">
        <v>79</v>
      </c>
      <c r="H41" t="s">
        <v>80</v>
      </c>
      <c r="I41" s="2" t="s">
        <v>76</v>
      </c>
    </row>
    <row r="42" spans="1:9" x14ac:dyDescent="0.25">
      <c r="A42" s="42">
        <v>5</v>
      </c>
      <c r="B42" s="42">
        <v>1</v>
      </c>
      <c r="C42" s="2">
        <v>2</v>
      </c>
      <c r="D42" t="s">
        <v>155</v>
      </c>
      <c r="E42" t="s">
        <v>156</v>
      </c>
      <c r="F42" s="2">
        <v>31</v>
      </c>
      <c r="G42" t="s">
        <v>95</v>
      </c>
      <c r="H42" t="s">
        <v>80</v>
      </c>
      <c r="I42" s="2" t="s">
        <v>76</v>
      </c>
    </row>
    <row r="43" spans="1:9" x14ac:dyDescent="0.25">
      <c r="A43" s="42">
        <v>5</v>
      </c>
      <c r="B43" s="42">
        <v>1</v>
      </c>
      <c r="C43" s="2">
        <v>2</v>
      </c>
      <c r="D43" t="s">
        <v>157</v>
      </c>
      <c r="E43" t="s">
        <v>158</v>
      </c>
      <c r="F43" s="2">
        <v>31</v>
      </c>
      <c r="G43" t="s">
        <v>88</v>
      </c>
      <c r="H43" t="s">
        <v>80</v>
      </c>
      <c r="I43" s="2" t="s">
        <v>76</v>
      </c>
    </row>
    <row r="44" spans="1:9" x14ac:dyDescent="0.25">
      <c r="A44" s="42">
        <v>5</v>
      </c>
      <c r="B44" s="42">
        <v>1</v>
      </c>
      <c r="C44" s="2">
        <v>2</v>
      </c>
      <c r="D44" t="s">
        <v>159</v>
      </c>
      <c r="E44" t="s">
        <v>160</v>
      </c>
      <c r="F44" s="2">
        <v>31</v>
      </c>
      <c r="G44" t="s">
        <v>85</v>
      </c>
      <c r="H44" t="s">
        <v>80</v>
      </c>
      <c r="I44" s="2" t="s">
        <v>76</v>
      </c>
    </row>
    <row r="45" spans="1:9" x14ac:dyDescent="0.25">
      <c r="A45" s="42">
        <v>5</v>
      </c>
      <c r="B45" s="42">
        <v>1</v>
      </c>
      <c r="C45" s="2">
        <v>2</v>
      </c>
      <c r="D45" t="s">
        <v>161</v>
      </c>
      <c r="E45" t="s">
        <v>162</v>
      </c>
      <c r="F45" s="2">
        <v>33</v>
      </c>
      <c r="G45" t="s">
        <v>95</v>
      </c>
      <c r="H45" t="s">
        <v>80</v>
      </c>
      <c r="I45" s="2" t="s">
        <v>67</v>
      </c>
    </row>
    <row r="46" spans="1:9" x14ac:dyDescent="0.25">
      <c r="A46" s="42">
        <v>5</v>
      </c>
      <c r="B46" s="42">
        <v>1</v>
      </c>
      <c r="C46" s="2">
        <v>2</v>
      </c>
      <c r="D46" t="s">
        <v>163</v>
      </c>
      <c r="E46" t="s">
        <v>164</v>
      </c>
      <c r="F46" s="2">
        <v>37</v>
      </c>
      <c r="G46" t="s">
        <v>95</v>
      </c>
      <c r="H46" t="s">
        <v>80</v>
      </c>
      <c r="I46" s="2" t="s">
        <v>76</v>
      </c>
    </row>
    <row r="47" spans="1:9" x14ac:dyDescent="0.25">
      <c r="A47" s="42">
        <v>5</v>
      </c>
      <c r="B47" s="42">
        <v>1</v>
      </c>
      <c r="C47" s="2">
        <v>2</v>
      </c>
      <c r="D47" t="s">
        <v>165</v>
      </c>
      <c r="E47" t="s">
        <v>166</v>
      </c>
      <c r="F47" s="2">
        <v>36</v>
      </c>
      <c r="G47" t="s">
        <v>95</v>
      </c>
      <c r="H47" t="s">
        <v>80</v>
      </c>
      <c r="I47" s="2" t="s">
        <v>67</v>
      </c>
    </row>
    <row r="48" spans="1:9" x14ac:dyDescent="0.25">
      <c r="A48" s="42">
        <v>5</v>
      </c>
      <c r="B48" s="42">
        <v>1</v>
      </c>
      <c r="C48" s="2">
        <v>2</v>
      </c>
      <c r="D48" t="s">
        <v>167</v>
      </c>
      <c r="E48" t="s">
        <v>168</v>
      </c>
      <c r="F48" s="2">
        <v>33</v>
      </c>
      <c r="G48" t="s">
        <v>73</v>
      </c>
      <c r="H48" t="s">
        <v>80</v>
      </c>
      <c r="I48" s="2" t="s">
        <v>67</v>
      </c>
    </row>
    <row r="49" spans="1:9" x14ac:dyDescent="0.25">
      <c r="A49" s="42">
        <v>5</v>
      </c>
      <c r="B49" s="42">
        <v>1</v>
      </c>
      <c r="C49" s="2">
        <v>2</v>
      </c>
      <c r="D49" t="s">
        <v>169</v>
      </c>
      <c r="E49" t="s">
        <v>170</v>
      </c>
      <c r="F49" s="2">
        <v>33</v>
      </c>
      <c r="G49" t="s">
        <v>73</v>
      </c>
      <c r="H49" t="s">
        <v>80</v>
      </c>
      <c r="I49" s="2" t="s">
        <v>76</v>
      </c>
    </row>
    <row r="50" spans="1:9" x14ac:dyDescent="0.25">
      <c r="A50" s="42">
        <v>5</v>
      </c>
      <c r="B50" s="42">
        <v>1</v>
      </c>
      <c r="C50" s="2">
        <v>2</v>
      </c>
      <c r="D50" t="s">
        <v>171</v>
      </c>
      <c r="E50" t="s">
        <v>172</v>
      </c>
      <c r="F50" s="2">
        <v>35</v>
      </c>
      <c r="G50" t="s">
        <v>88</v>
      </c>
      <c r="H50" t="s">
        <v>80</v>
      </c>
      <c r="I50" s="2" t="s">
        <v>67</v>
      </c>
    </row>
    <row r="51" spans="1:9" x14ac:dyDescent="0.25">
      <c r="A51" s="42">
        <v>6</v>
      </c>
      <c r="B51" s="42">
        <v>1</v>
      </c>
      <c r="C51" s="2">
        <v>2</v>
      </c>
      <c r="D51" t="s">
        <v>173</v>
      </c>
      <c r="E51" t="s">
        <v>174</v>
      </c>
      <c r="F51" s="2">
        <v>32</v>
      </c>
      <c r="G51" t="s">
        <v>88</v>
      </c>
      <c r="H51" t="s">
        <v>80</v>
      </c>
      <c r="I51" s="2" t="s">
        <v>76</v>
      </c>
    </row>
    <row r="52" spans="1:9" x14ac:dyDescent="0.25">
      <c r="A52" s="42">
        <v>6</v>
      </c>
      <c r="B52" s="42">
        <v>1</v>
      </c>
      <c r="C52" s="2">
        <v>2</v>
      </c>
      <c r="D52" t="s">
        <v>175</v>
      </c>
      <c r="E52" t="s">
        <v>176</v>
      </c>
      <c r="F52" s="2">
        <v>32</v>
      </c>
      <c r="G52" t="s">
        <v>88</v>
      </c>
      <c r="H52" t="s">
        <v>80</v>
      </c>
      <c r="I52" s="2" t="s">
        <v>67</v>
      </c>
    </row>
    <row r="53" spans="1:9" x14ac:dyDescent="0.25">
      <c r="A53" s="42">
        <v>6</v>
      </c>
      <c r="B53" s="42">
        <v>1</v>
      </c>
      <c r="C53" s="2">
        <v>2</v>
      </c>
      <c r="D53" t="s">
        <v>177</v>
      </c>
      <c r="E53" t="s">
        <v>178</v>
      </c>
      <c r="F53" s="2">
        <v>35</v>
      </c>
      <c r="G53" t="s">
        <v>88</v>
      </c>
      <c r="H53" t="s">
        <v>80</v>
      </c>
      <c r="I53" s="2" t="s">
        <v>76</v>
      </c>
    </row>
    <row r="54" spans="1:9" x14ac:dyDescent="0.25">
      <c r="A54" s="42">
        <v>6</v>
      </c>
      <c r="B54" s="42">
        <v>1</v>
      </c>
      <c r="C54" s="2">
        <v>2</v>
      </c>
      <c r="D54" t="s">
        <v>179</v>
      </c>
      <c r="E54" t="s">
        <v>180</v>
      </c>
      <c r="F54" s="2">
        <v>31</v>
      </c>
      <c r="G54" t="s">
        <v>181</v>
      </c>
      <c r="H54" t="s">
        <v>80</v>
      </c>
      <c r="I54" s="2" t="s">
        <v>76</v>
      </c>
    </row>
    <row r="55" spans="1:9" x14ac:dyDescent="0.25">
      <c r="A55" s="42">
        <v>6</v>
      </c>
      <c r="B55" s="42">
        <v>1</v>
      </c>
      <c r="C55" s="2">
        <v>2</v>
      </c>
      <c r="D55" t="s">
        <v>182</v>
      </c>
      <c r="E55" t="s">
        <v>183</v>
      </c>
      <c r="F55" s="2">
        <v>36</v>
      </c>
      <c r="G55" t="s">
        <v>70</v>
      </c>
      <c r="H55" t="s">
        <v>80</v>
      </c>
      <c r="I55" s="2" t="s">
        <v>76</v>
      </c>
    </row>
    <row r="56" spans="1:9" x14ac:dyDescent="0.25">
      <c r="A56" s="42">
        <v>6</v>
      </c>
      <c r="B56" s="42">
        <v>1</v>
      </c>
      <c r="C56" s="2">
        <v>2</v>
      </c>
      <c r="D56" t="s">
        <v>184</v>
      </c>
      <c r="E56" t="s">
        <v>185</v>
      </c>
      <c r="F56" s="2">
        <v>33</v>
      </c>
      <c r="G56" t="s">
        <v>88</v>
      </c>
      <c r="H56" t="s">
        <v>80</v>
      </c>
      <c r="I56" s="2" t="s">
        <v>67</v>
      </c>
    </row>
    <row r="57" spans="1:9" x14ac:dyDescent="0.25">
      <c r="A57" s="42">
        <v>6</v>
      </c>
      <c r="B57" s="42">
        <v>1</v>
      </c>
      <c r="C57" s="2">
        <v>2</v>
      </c>
      <c r="D57" t="s">
        <v>186</v>
      </c>
      <c r="E57" t="s">
        <v>187</v>
      </c>
      <c r="F57" s="2">
        <v>37</v>
      </c>
      <c r="G57" t="s">
        <v>70</v>
      </c>
      <c r="H57" t="s">
        <v>80</v>
      </c>
      <c r="I57" s="2" t="s">
        <v>76</v>
      </c>
    </row>
    <row r="58" spans="1:9" x14ac:dyDescent="0.25">
      <c r="A58" s="42">
        <v>6</v>
      </c>
      <c r="B58" s="42">
        <v>1</v>
      </c>
      <c r="C58" s="2">
        <v>2</v>
      </c>
      <c r="D58" t="s">
        <v>188</v>
      </c>
      <c r="E58" t="s">
        <v>189</v>
      </c>
      <c r="F58" s="2">
        <v>35</v>
      </c>
      <c r="G58" t="s">
        <v>73</v>
      </c>
      <c r="H58" t="s">
        <v>80</v>
      </c>
      <c r="I58" s="2" t="s">
        <v>76</v>
      </c>
    </row>
    <row r="59" spans="1:9" x14ac:dyDescent="0.25">
      <c r="A59" s="42">
        <v>6</v>
      </c>
      <c r="B59" s="42">
        <v>1</v>
      </c>
      <c r="C59" s="2">
        <v>2</v>
      </c>
      <c r="D59" t="s">
        <v>190</v>
      </c>
      <c r="E59" t="s">
        <v>191</v>
      </c>
      <c r="F59" s="2">
        <v>32</v>
      </c>
      <c r="G59" t="s">
        <v>95</v>
      </c>
      <c r="H59" t="s">
        <v>80</v>
      </c>
      <c r="I59" s="2" t="s">
        <v>76</v>
      </c>
    </row>
    <row r="60" spans="1:9" x14ac:dyDescent="0.25">
      <c r="A60" s="42">
        <v>6</v>
      </c>
      <c r="B60" s="42">
        <v>1</v>
      </c>
      <c r="C60" s="2">
        <v>2</v>
      </c>
      <c r="D60" t="s">
        <v>192</v>
      </c>
      <c r="E60" t="s">
        <v>193</v>
      </c>
      <c r="F60" s="2">
        <v>36</v>
      </c>
      <c r="G60" t="s">
        <v>181</v>
      </c>
      <c r="H60" t="s">
        <v>80</v>
      </c>
      <c r="I60" s="2" t="s">
        <v>76</v>
      </c>
    </row>
    <row r="61" spans="1:9" x14ac:dyDescent="0.25">
      <c r="A61" s="42">
        <v>7</v>
      </c>
      <c r="B61" s="42">
        <v>1</v>
      </c>
      <c r="C61" s="2">
        <v>2</v>
      </c>
      <c r="D61" t="s">
        <v>194</v>
      </c>
      <c r="E61" t="s">
        <v>195</v>
      </c>
      <c r="F61" s="2">
        <v>33</v>
      </c>
      <c r="G61" t="s">
        <v>88</v>
      </c>
      <c r="H61" t="s">
        <v>80</v>
      </c>
      <c r="I61" s="2" t="s">
        <v>76</v>
      </c>
    </row>
    <row r="62" spans="1:9" x14ac:dyDescent="0.25">
      <c r="A62" s="42">
        <v>7</v>
      </c>
      <c r="B62" s="42">
        <v>1</v>
      </c>
      <c r="C62" s="2">
        <v>2</v>
      </c>
      <c r="D62" t="s">
        <v>196</v>
      </c>
      <c r="E62" t="s">
        <v>197</v>
      </c>
      <c r="F62" s="2">
        <v>33</v>
      </c>
      <c r="G62" t="s">
        <v>88</v>
      </c>
      <c r="H62" t="s">
        <v>80</v>
      </c>
      <c r="I62" s="2" t="s">
        <v>76</v>
      </c>
    </row>
    <row r="63" spans="1:9" x14ac:dyDescent="0.25">
      <c r="A63" s="42">
        <v>7</v>
      </c>
      <c r="B63" s="42">
        <v>1</v>
      </c>
      <c r="C63" s="2">
        <v>2</v>
      </c>
      <c r="D63" t="s">
        <v>198</v>
      </c>
      <c r="E63" t="s">
        <v>199</v>
      </c>
      <c r="F63" s="2">
        <v>32</v>
      </c>
      <c r="G63" t="s">
        <v>88</v>
      </c>
      <c r="H63" t="s">
        <v>80</v>
      </c>
      <c r="I63" s="2" t="s">
        <v>76</v>
      </c>
    </row>
    <row r="64" spans="1:9" x14ac:dyDescent="0.25">
      <c r="A64" s="42">
        <v>7</v>
      </c>
      <c r="B64" s="42">
        <v>1</v>
      </c>
      <c r="C64" s="2">
        <v>2</v>
      </c>
      <c r="D64" t="s">
        <v>200</v>
      </c>
      <c r="E64" t="s">
        <v>201</v>
      </c>
      <c r="F64" s="2">
        <v>37</v>
      </c>
      <c r="G64" t="s">
        <v>65</v>
      </c>
      <c r="H64" t="s">
        <v>80</v>
      </c>
      <c r="I64" s="2" t="s">
        <v>76</v>
      </c>
    </row>
    <row r="65" spans="1:9" x14ac:dyDescent="0.25">
      <c r="A65" s="42">
        <v>7</v>
      </c>
      <c r="B65" s="42">
        <v>1</v>
      </c>
      <c r="C65" s="2">
        <v>2</v>
      </c>
      <c r="D65" t="s">
        <v>202</v>
      </c>
      <c r="E65" t="s">
        <v>203</v>
      </c>
      <c r="F65" s="2">
        <v>33</v>
      </c>
      <c r="G65" t="s">
        <v>95</v>
      </c>
      <c r="H65" t="s">
        <v>80</v>
      </c>
      <c r="I65" s="2" t="s">
        <v>76</v>
      </c>
    </row>
    <row r="66" spans="1:9" x14ac:dyDescent="0.25">
      <c r="A66" s="42">
        <v>7</v>
      </c>
      <c r="B66" s="42">
        <v>1</v>
      </c>
      <c r="C66" s="2">
        <v>2</v>
      </c>
      <c r="D66" t="s">
        <v>204</v>
      </c>
      <c r="E66" t="s">
        <v>205</v>
      </c>
      <c r="F66" s="2">
        <v>33</v>
      </c>
      <c r="G66" t="s">
        <v>73</v>
      </c>
      <c r="H66" t="s">
        <v>80</v>
      </c>
      <c r="I66" s="2" t="s">
        <v>76</v>
      </c>
    </row>
    <row r="67" spans="1:9" x14ac:dyDescent="0.25">
      <c r="A67" s="42">
        <v>7</v>
      </c>
      <c r="B67" s="42">
        <v>1</v>
      </c>
      <c r="C67" s="2">
        <v>2</v>
      </c>
      <c r="D67" t="s">
        <v>206</v>
      </c>
      <c r="E67" t="s">
        <v>207</v>
      </c>
      <c r="F67" s="2">
        <v>31</v>
      </c>
      <c r="G67" t="s">
        <v>95</v>
      </c>
      <c r="H67" t="s">
        <v>80</v>
      </c>
      <c r="I67" s="2" t="s">
        <v>67</v>
      </c>
    </row>
    <row r="68" spans="1:9" x14ac:dyDescent="0.25">
      <c r="A68" s="42">
        <v>7</v>
      </c>
      <c r="B68" s="42">
        <v>1</v>
      </c>
      <c r="C68" s="2">
        <v>2</v>
      </c>
      <c r="D68" t="s">
        <v>208</v>
      </c>
      <c r="E68" t="s">
        <v>209</v>
      </c>
      <c r="F68" s="2">
        <v>31</v>
      </c>
      <c r="G68" t="s">
        <v>95</v>
      </c>
      <c r="H68" t="s">
        <v>80</v>
      </c>
      <c r="I68" s="2" t="s">
        <v>76</v>
      </c>
    </row>
    <row r="69" spans="1:9" x14ac:dyDescent="0.25">
      <c r="A69" s="42">
        <v>7</v>
      </c>
      <c r="B69" s="42">
        <v>1</v>
      </c>
      <c r="C69" s="2">
        <v>2</v>
      </c>
      <c r="D69" t="s">
        <v>210</v>
      </c>
      <c r="E69" t="s">
        <v>211</v>
      </c>
      <c r="F69" s="2">
        <v>33</v>
      </c>
      <c r="G69" t="s">
        <v>88</v>
      </c>
      <c r="H69" t="s">
        <v>80</v>
      </c>
      <c r="I69" s="2" t="s">
        <v>76</v>
      </c>
    </row>
    <row r="70" spans="1:9" x14ac:dyDescent="0.25">
      <c r="A70" s="42">
        <v>7</v>
      </c>
      <c r="B70" s="42">
        <v>100</v>
      </c>
      <c r="C70" s="2">
        <v>2</v>
      </c>
      <c r="D70" t="s">
        <v>212</v>
      </c>
      <c r="E70" t="s">
        <v>213</v>
      </c>
      <c r="F70" s="2">
        <v>34</v>
      </c>
      <c r="G70" t="s">
        <v>181</v>
      </c>
      <c r="H70" t="s">
        <v>80</v>
      </c>
      <c r="I70" s="2" t="s">
        <v>76</v>
      </c>
    </row>
    <row r="71" spans="1:9" x14ac:dyDescent="0.25">
      <c r="A71" s="42">
        <v>8</v>
      </c>
      <c r="B71" s="42">
        <v>1</v>
      </c>
      <c r="C71" s="2">
        <v>2</v>
      </c>
      <c r="D71" t="s">
        <v>214</v>
      </c>
      <c r="E71" t="s">
        <v>69</v>
      </c>
      <c r="F71" s="2">
        <v>31</v>
      </c>
      <c r="G71" t="s">
        <v>95</v>
      </c>
      <c r="H71" t="s">
        <v>80</v>
      </c>
      <c r="I71" s="2" t="s">
        <v>76</v>
      </c>
    </row>
    <row r="72" spans="1:9" x14ac:dyDescent="0.25">
      <c r="A72" s="42">
        <v>8</v>
      </c>
      <c r="B72" s="42">
        <v>1</v>
      </c>
      <c r="C72" s="2">
        <v>2</v>
      </c>
      <c r="D72" t="s">
        <v>215</v>
      </c>
      <c r="E72" t="s">
        <v>216</v>
      </c>
      <c r="F72" s="2">
        <v>35</v>
      </c>
      <c r="G72" t="s">
        <v>95</v>
      </c>
      <c r="H72" t="s">
        <v>80</v>
      </c>
      <c r="I72" s="2" t="s">
        <v>76</v>
      </c>
    </row>
    <row r="73" spans="1:9" x14ac:dyDescent="0.25">
      <c r="A73" s="42">
        <v>8</v>
      </c>
      <c r="B73" s="42">
        <v>1</v>
      </c>
      <c r="C73" s="2">
        <v>2</v>
      </c>
      <c r="D73" t="s">
        <v>217</v>
      </c>
      <c r="E73" t="s">
        <v>218</v>
      </c>
      <c r="F73" s="2">
        <v>33</v>
      </c>
      <c r="G73" t="s">
        <v>85</v>
      </c>
      <c r="H73" t="s">
        <v>80</v>
      </c>
      <c r="I73" s="2" t="s">
        <v>76</v>
      </c>
    </row>
    <row r="74" spans="1:9" x14ac:dyDescent="0.25">
      <c r="A74" s="42">
        <v>8</v>
      </c>
      <c r="B74" s="42">
        <v>1</v>
      </c>
      <c r="C74" s="2">
        <v>2</v>
      </c>
      <c r="D74" t="s">
        <v>219</v>
      </c>
      <c r="E74" t="s">
        <v>187</v>
      </c>
      <c r="F74" s="2">
        <v>34</v>
      </c>
      <c r="G74" t="s">
        <v>88</v>
      </c>
      <c r="H74" t="s">
        <v>80</v>
      </c>
      <c r="I74" s="2" t="s">
        <v>76</v>
      </c>
    </row>
    <row r="75" spans="1:9" x14ac:dyDescent="0.25">
      <c r="A75" s="42">
        <v>8</v>
      </c>
      <c r="B75" s="42">
        <v>1</v>
      </c>
      <c r="C75" s="2">
        <v>2</v>
      </c>
      <c r="D75" t="s">
        <v>220</v>
      </c>
      <c r="E75" t="s">
        <v>221</v>
      </c>
      <c r="F75" s="2">
        <v>37</v>
      </c>
      <c r="G75" t="s">
        <v>88</v>
      </c>
      <c r="H75" t="s">
        <v>80</v>
      </c>
      <c r="I75" s="2" t="s">
        <v>67</v>
      </c>
    </row>
    <row r="76" spans="1:9" x14ac:dyDescent="0.25">
      <c r="A76" s="42">
        <v>8</v>
      </c>
      <c r="B76" s="42">
        <v>1</v>
      </c>
      <c r="C76" s="2">
        <v>3</v>
      </c>
      <c r="D76" t="s">
        <v>222</v>
      </c>
      <c r="E76" t="s">
        <v>223</v>
      </c>
      <c r="F76" s="2">
        <v>31</v>
      </c>
      <c r="G76" t="s">
        <v>181</v>
      </c>
      <c r="H76" t="s">
        <v>224</v>
      </c>
      <c r="I76" s="2" t="s">
        <v>67</v>
      </c>
    </row>
    <row r="77" spans="1:9" x14ac:dyDescent="0.25">
      <c r="A77" s="42">
        <v>8</v>
      </c>
      <c r="B77" s="42">
        <v>1</v>
      </c>
      <c r="C77" s="2">
        <v>3</v>
      </c>
      <c r="D77" t="s">
        <v>225</v>
      </c>
      <c r="E77" t="s">
        <v>226</v>
      </c>
      <c r="F77" s="2">
        <v>31</v>
      </c>
      <c r="G77" t="s">
        <v>181</v>
      </c>
      <c r="H77" t="s">
        <v>224</v>
      </c>
      <c r="I77" s="2" t="s">
        <v>76</v>
      </c>
    </row>
    <row r="78" spans="1:9" x14ac:dyDescent="0.25">
      <c r="A78" s="42">
        <v>8</v>
      </c>
      <c r="B78" s="42">
        <v>1</v>
      </c>
      <c r="C78" s="2">
        <v>3</v>
      </c>
      <c r="D78" t="s">
        <v>227</v>
      </c>
      <c r="E78" t="s">
        <v>105</v>
      </c>
      <c r="F78" s="2">
        <v>35</v>
      </c>
      <c r="G78" t="s">
        <v>88</v>
      </c>
      <c r="H78" t="s">
        <v>224</v>
      </c>
      <c r="I78" s="2" t="s">
        <v>76</v>
      </c>
    </row>
    <row r="79" spans="1:9" x14ac:dyDescent="0.25">
      <c r="A79" s="42">
        <v>8</v>
      </c>
      <c r="B79" s="42">
        <v>1</v>
      </c>
      <c r="C79" s="2">
        <v>3</v>
      </c>
      <c r="D79" t="s">
        <v>228</v>
      </c>
      <c r="E79" t="s">
        <v>229</v>
      </c>
      <c r="F79" s="2">
        <v>34</v>
      </c>
      <c r="G79" t="s">
        <v>73</v>
      </c>
      <c r="H79" t="s">
        <v>224</v>
      </c>
      <c r="I79" s="2" t="s">
        <v>67</v>
      </c>
    </row>
    <row r="80" spans="1:9" x14ac:dyDescent="0.25">
      <c r="A80" s="42">
        <v>8</v>
      </c>
      <c r="B80" s="42">
        <v>100</v>
      </c>
      <c r="C80" s="2">
        <v>3</v>
      </c>
      <c r="D80" t="s">
        <v>230</v>
      </c>
      <c r="E80" t="s">
        <v>231</v>
      </c>
      <c r="F80" s="2">
        <v>35</v>
      </c>
      <c r="G80" t="s">
        <v>181</v>
      </c>
      <c r="H80" t="s">
        <v>224</v>
      </c>
      <c r="I80" s="2" t="s">
        <v>67</v>
      </c>
    </row>
    <row r="81" spans="1:9" x14ac:dyDescent="0.25">
      <c r="A81" s="42">
        <v>9</v>
      </c>
      <c r="B81" s="42">
        <v>1</v>
      </c>
      <c r="C81" s="2">
        <v>4</v>
      </c>
      <c r="D81" t="s">
        <v>232</v>
      </c>
      <c r="E81" t="s">
        <v>233</v>
      </c>
      <c r="F81" s="2">
        <v>32</v>
      </c>
      <c r="G81" t="s">
        <v>85</v>
      </c>
      <c r="H81" t="s">
        <v>234</v>
      </c>
      <c r="I81" s="2" t="s">
        <v>67</v>
      </c>
    </row>
    <row r="82" spans="1:9" x14ac:dyDescent="0.25">
      <c r="A82" s="2">
        <v>9</v>
      </c>
      <c r="B82" s="2">
        <v>1</v>
      </c>
      <c r="C82" s="2">
        <v>4</v>
      </c>
      <c r="D82" t="s">
        <v>235</v>
      </c>
      <c r="E82" t="s">
        <v>236</v>
      </c>
      <c r="F82" s="2">
        <v>33</v>
      </c>
      <c r="G82" t="s">
        <v>181</v>
      </c>
      <c r="H82" t="s">
        <v>234</v>
      </c>
      <c r="I82" s="2" t="s">
        <v>76</v>
      </c>
    </row>
    <row r="83" spans="1:9" x14ac:dyDescent="0.25">
      <c r="A83" s="42">
        <v>9</v>
      </c>
      <c r="B83" s="42">
        <v>1</v>
      </c>
      <c r="C83" s="2">
        <v>4</v>
      </c>
      <c r="D83" t="s">
        <v>237</v>
      </c>
      <c r="E83" t="s">
        <v>238</v>
      </c>
      <c r="F83" s="2">
        <v>33</v>
      </c>
      <c r="G83" t="s">
        <v>85</v>
      </c>
      <c r="H83" t="s">
        <v>234</v>
      </c>
      <c r="I83" s="2" t="s">
        <v>67</v>
      </c>
    </row>
    <row r="84" spans="1:9" x14ac:dyDescent="0.25">
      <c r="A84" s="42">
        <v>9</v>
      </c>
      <c r="B84" s="42">
        <v>1</v>
      </c>
      <c r="C84" s="2">
        <v>5</v>
      </c>
      <c r="D84" t="s">
        <v>239</v>
      </c>
      <c r="E84" t="s">
        <v>240</v>
      </c>
      <c r="F84" s="2">
        <v>37</v>
      </c>
      <c r="G84" t="s">
        <v>95</v>
      </c>
      <c r="I84" s="2" t="s">
        <v>67</v>
      </c>
    </row>
    <row r="85" spans="1:9" x14ac:dyDescent="0.25">
      <c r="A85" s="42">
        <v>9</v>
      </c>
      <c r="B85" s="42">
        <v>1</v>
      </c>
      <c r="C85" s="2">
        <v>5</v>
      </c>
      <c r="D85" t="s">
        <v>241</v>
      </c>
      <c r="E85" t="s">
        <v>242</v>
      </c>
      <c r="F85" s="2">
        <v>34</v>
      </c>
      <c r="G85" t="s">
        <v>88</v>
      </c>
      <c r="I85" s="2" t="s">
        <v>76</v>
      </c>
    </row>
    <row r="86" spans="1:9" x14ac:dyDescent="0.25">
      <c r="A86" s="42">
        <v>9</v>
      </c>
      <c r="B86" s="42">
        <v>1</v>
      </c>
      <c r="C86" s="2">
        <v>5</v>
      </c>
      <c r="D86" t="s">
        <v>243</v>
      </c>
      <c r="E86" t="s">
        <v>244</v>
      </c>
      <c r="F86" s="2">
        <v>37</v>
      </c>
      <c r="G86" t="s">
        <v>106</v>
      </c>
      <c r="I86" s="2" t="s">
        <v>76</v>
      </c>
    </row>
    <row r="87" spans="1:9" x14ac:dyDescent="0.25">
      <c r="A87" s="42">
        <v>9</v>
      </c>
      <c r="B87" s="42">
        <v>1</v>
      </c>
      <c r="C87" s="2">
        <v>5</v>
      </c>
      <c r="D87" t="s">
        <v>245</v>
      </c>
      <c r="E87" t="s">
        <v>246</v>
      </c>
      <c r="F87" s="2">
        <v>33</v>
      </c>
      <c r="G87" t="s">
        <v>95</v>
      </c>
      <c r="I87" s="2" t="s">
        <v>76</v>
      </c>
    </row>
    <row r="88" spans="1:9" x14ac:dyDescent="0.25">
      <c r="A88" s="42">
        <v>9</v>
      </c>
      <c r="B88" s="42">
        <v>1</v>
      </c>
      <c r="C88" s="2">
        <v>5</v>
      </c>
      <c r="D88" t="s">
        <v>247</v>
      </c>
      <c r="E88" t="s">
        <v>248</v>
      </c>
      <c r="F88" s="2">
        <v>36</v>
      </c>
      <c r="G88" t="s">
        <v>85</v>
      </c>
      <c r="I88" s="2" t="s">
        <v>67</v>
      </c>
    </row>
    <row r="89" spans="1:9" x14ac:dyDescent="0.25">
      <c r="A89" s="42">
        <v>9</v>
      </c>
      <c r="B89" s="42">
        <v>100</v>
      </c>
      <c r="C89" s="2">
        <v>5</v>
      </c>
      <c r="D89" t="s">
        <v>249</v>
      </c>
      <c r="E89" t="s">
        <v>250</v>
      </c>
      <c r="F89" s="2">
        <v>32</v>
      </c>
      <c r="G89" t="s">
        <v>88</v>
      </c>
      <c r="I89" s="2" t="s">
        <v>76</v>
      </c>
    </row>
    <row r="90" spans="1:9" x14ac:dyDescent="0.25">
      <c r="A90" s="42">
        <v>10</v>
      </c>
      <c r="B90" s="42">
        <v>1</v>
      </c>
      <c r="C90" s="2">
        <v>5</v>
      </c>
      <c r="D90" t="s">
        <v>251</v>
      </c>
      <c r="E90" t="s">
        <v>252</v>
      </c>
      <c r="F90" s="2">
        <v>33</v>
      </c>
      <c r="G90" t="s">
        <v>95</v>
      </c>
      <c r="I90" s="2" t="s">
        <v>76</v>
      </c>
    </row>
    <row r="91" spans="1:9" x14ac:dyDescent="0.25">
      <c r="A91" s="42">
        <v>10</v>
      </c>
      <c r="B91" s="42">
        <v>1</v>
      </c>
      <c r="C91" s="2">
        <v>5</v>
      </c>
      <c r="D91" t="s">
        <v>253</v>
      </c>
      <c r="E91" t="s">
        <v>254</v>
      </c>
      <c r="F91" s="2">
        <v>31</v>
      </c>
      <c r="G91" t="s">
        <v>181</v>
      </c>
      <c r="I91" s="2" t="s">
        <v>76</v>
      </c>
    </row>
    <row r="92" spans="1:9" x14ac:dyDescent="0.25">
      <c r="A92" s="42">
        <v>10</v>
      </c>
      <c r="B92" s="42">
        <v>1</v>
      </c>
      <c r="C92" s="2">
        <v>5</v>
      </c>
      <c r="D92" t="s">
        <v>255</v>
      </c>
      <c r="E92" t="s">
        <v>256</v>
      </c>
      <c r="F92" s="2">
        <v>37</v>
      </c>
      <c r="G92" t="s">
        <v>88</v>
      </c>
      <c r="I92" s="2" t="s">
        <v>67</v>
      </c>
    </row>
    <row r="93" spans="1:9" x14ac:dyDescent="0.25">
      <c r="A93" s="42">
        <v>10</v>
      </c>
      <c r="B93" s="42">
        <v>1</v>
      </c>
      <c r="C93" s="2">
        <v>5</v>
      </c>
      <c r="D93" t="s">
        <v>257</v>
      </c>
      <c r="E93" t="s">
        <v>258</v>
      </c>
      <c r="F93" s="2">
        <v>36</v>
      </c>
      <c r="G93" t="s">
        <v>95</v>
      </c>
      <c r="I93" s="2" t="s">
        <v>67</v>
      </c>
    </row>
    <row r="94" spans="1:9" x14ac:dyDescent="0.25">
      <c r="A94" s="42">
        <v>10</v>
      </c>
      <c r="B94" s="42">
        <v>1</v>
      </c>
      <c r="C94" s="2">
        <v>5</v>
      </c>
      <c r="D94" t="s">
        <v>259</v>
      </c>
      <c r="E94" t="s">
        <v>260</v>
      </c>
      <c r="F94" s="2">
        <v>36</v>
      </c>
      <c r="G94" t="s">
        <v>73</v>
      </c>
      <c r="I94" s="2" t="s">
        <v>76</v>
      </c>
    </row>
    <row r="95" spans="1:9" x14ac:dyDescent="0.25">
      <c r="A95" s="42">
        <v>10</v>
      </c>
      <c r="B95" s="42">
        <v>1</v>
      </c>
      <c r="C95" s="2">
        <v>5</v>
      </c>
      <c r="D95" t="s">
        <v>261</v>
      </c>
      <c r="E95" t="s">
        <v>262</v>
      </c>
      <c r="F95" s="2">
        <v>34</v>
      </c>
      <c r="G95" t="s">
        <v>95</v>
      </c>
      <c r="I95" s="2" t="s">
        <v>67</v>
      </c>
    </row>
    <row r="96" spans="1:9" x14ac:dyDescent="0.25">
      <c r="A96" s="42">
        <v>10</v>
      </c>
      <c r="B96" s="42">
        <v>1</v>
      </c>
      <c r="C96" s="2">
        <v>5</v>
      </c>
      <c r="D96" t="s">
        <v>263</v>
      </c>
      <c r="E96" t="s">
        <v>264</v>
      </c>
      <c r="F96" s="2">
        <v>36</v>
      </c>
      <c r="G96" t="s">
        <v>88</v>
      </c>
      <c r="I96" s="2" t="s">
        <v>67</v>
      </c>
    </row>
    <row r="97" spans="1:9" x14ac:dyDescent="0.25">
      <c r="A97" s="42">
        <v>10</v>
      </c>
      <c r="B97" s="42">
        <v>1</v>
      </c>
      <c r="C97" s="2">
        <v>5</v>
      </c>
      <c r="D97" t="s">
        <v>265</v>
      </c>
      <c r="E97" t="s">
        <v>266</v>
      </c>
      <c r="F97" s="2">
        <v>36</v>
      </c>
      <c r="G97" t="s">
        <v>95</v>
      </c>
      <c r="I97" s="2" t="s">
        <v>76</v>
      </c>
    </row>
    <row r="98" spans="1:9" x14ac:dyDescent="0.25">
      <c r="A98" s="42">
        <v>10</v>
      </c>
      <c r="B98" s="42">
        <v>1</v>
      </c>
      <c r="C98" s="2">
        <v>5</v>
      </c>
      <c r="D98" t="s">
        <v>267</v>
      </c>
      <c r="E98" t="s">
        <v>268</v>
      </c>
      <c r="F98" s="2">
        <v>34</v>
      </c>
      <c r="G98" t="s">
        <v>73</v>
      </c>
      <c r="I98" s="2" t="s">
        <v>67</v>
      </c>
    </row>
    <row r="99" spans="1:9" x14ac:dyDescent="0.25">
      <c r="A99" s="42">
        <v>11</v>
      </c>
      <c r="B99" s="42">
        <v>1</v>
      </c>
      <c r="C99" s="2">
        <v>5</v>
      </c>
      <c r="D99" t="s">
        <v>269</v>
      </c>
      <c r="E99" t="s">
        <v>270</v>
      </c>
      <c r="F99" s="2">
        <v>37</v>
      </c>
      <c r="G99" t="s">
        <v>70</v>
      </c>
      <c r="I99" s="2" t="s">
        <v>76</v>
      </c>
    </row>
    <row r="100" spans="1:9" x14ac:dyDescent="0.25">
      <c r="A100" s="42">
        <v>11</v>
      </c>
      <c r="B100" s="42">
        <v>1</v>
      </c>
      <c r="C100" s="2">
        <v>5</v>
      </c>
      <c r="D100" t="s">
        <v>271</v>
      </c>
      <c r="E100" t="s">
        <v>272</v>
      </c>
      <c r="F100" s="2">
        <v>37</v>
      </c>
      <c r="G100" t="s">
        <v>117</v>
      </c>
      <c r="I100" s="2" t="s">
        <v>76</v>
      </c>
    </row>
    <row r="101" spans="1:9" x14ac:dyDescent="0.25">
      <c r="A101" s="42">
        <v>11</v>
      </c>
      <c r="B101" s="42">
        <v>1</v>
      </c>
      <c r="C101" s="2">
        <v>5</v>
      </c>
      <c r="D101" t="s">
        <v>273</v>
      </c>
      <c r="E101" t="s">
        <v>274</v>
      </c>
      <c r="F101" s="2">
        <v>35</v>
      </c>
      <c r="G101" t="s">
        <v>275</v>
      </c>
      <c r="I101" s="2" t="s">
        <v>76</v>
      </c>
    </row>
    <row r="102" spans="1:9" x14ac:dyDescent="0.25">
      <c r="A102" s="42">
        <v>11</v>
      </c>
      <c r="B102" s="42">
        <v>1</v>
      </c>
      <c r="C102" s="2">
        <v>5</v>
      </c>
      <c r="D102" t="s">
        <v>276</v>
      </c>
      <c r="E102" t="s">
        <v>277</v>
      </c>
      <c r="F102" s="2">
        <v>34</v>
      </c>
      <c r="G102" t="s">
        <v>73</v>
      </c>
      <c r="I102" s="2" t="s">
        <v>67</v>
      </c>
    </row>
    <row r="103" spans="1:9" x14ac:dyDescent="0.25">
      <c r="A103" s="42">
        <v>11</v>
      </c>
      <c r="B103" s="42">
        <v>1</v>
      </c>
      <c r="C103" s="2">
        <v>5</v>
      </c>
      <c r="D103" t="s">
        <v>278</v>
      </c>
      <c r="E103" t="s">
        <v>279</v>
      </c>
      <c r="F103" s="2">
        <v>33</v>
      </c>
      <c r="G103" t="s">
        <v>73</v>
      </c>
      <c r="I103" s="2" t="s">
        <v>76</v>
      </c>
    </row>
    <row r="104" spans="1:9" x14ac:dyDescent="0.25">
      <c r="A104" s="42">
        <v>11</v>
      </c>
      <c r="B104" s="42">
        <v>1</v>
      </c>
      <c r="C104" s="2">
        <v>5</v>
      </c>
      <c r="D104" t="s">
        <v>280</v>
      </c>
      <c r="E104" t="s">
        <v>281</v>
      </c>
      <c r="F104" s="2">
        <v>33</v>
      </c>
      <c r="G104" t="s">
        <v>95</v>
      </c>
      <c r="I104" s="2" t="s">
        <v>76</v>
      </c>
    </row>
    <row r="105" spans="1:9" x14ac:dyDescent="0.25">
      <c r="A105" s="42">
        <v>11</v>
      </c>
      <c r="B105" s="42">
        <v>1</v>
      </c>
      <c r="C105" s="2">
        <v>5</v>
      </c>
      <c r="D105" t="s">
        <v>282</v>
      </c>
      <c r="E105" t="s">
        <v>283</v>
      </c>
      <c r="F105" s="2">
        <v>34</v>
      </c>
      <c r="G105" t="s">
        <v>95</v>
      </c>
      <c r="I105" s="2" t="s">
        <v>67</v>
      </c>
    </row>
    <row r="106" spans="1:9" x14ac:dyDescent="0.25">
      <c r="A106" s="42">
        <v>11</v>
      </c>
      <c r="B106" s="42">
        <v>1</v>
      </c>
      <c r="C106" s="2">
        <v>5</v>
      </c>
      <c r="D106" t="s">
        <v>284</v>
      </c>
      <c r="E106" t="s">
        <v>285</v>
      </c>
      <c r="F106" s="2">
        <v>35</v>
      </c>
      <c r="G106" t="s">
        <v>88</v>
      </c>
      <c r="I106" s="2" t="s">
        <v>76</v>
      </c>
    </row>
    <row r="107" spans="1:9" x14ac:dyDescent="0.25">
      <c r="A107" s="42">
        <v>11</v>
      </c>
      <c r="B107" s="42">
        <v>100</v>
      </c>
      <c r="C107" s="2">
        <v>5</v>
      </c>
      <c r="D107" t="s">
        <v>286</v>
      </c>
      <c r="E107" t="s">
        <v>287</v>
      </c>
      <c r="F107" s="2">
        <v>31</v>
      </c>
      <c r="G107" t="s">
        <v>95</v>
      </c>
      <c r="I107" s="2" t="s">
        <v>76</v>
      </c>
    </row>
    <row r="108" spans="1:9" x14ac:dyDescent="0.25">
      <c r="A108" s="42">
        <v>12</v>
      </c>
      <c r="B108" s="42">
        <v>1</v>
      </c>
      <c r="C108" s="2">
        <v>5</v>
      </c>
      <c r="D108" t="s">
        <v>288</v>
      </c>
      <c r="E108" t="s">
        <v>289</v>
      </c>
      <c r="F108" s="2">
        <v>34</v>
      </c>
      <c r="G108" t="s">
        <v>181</v>
      </c>
      <c r="I108" s="2" t="s">
        <v>76</v>
      </c>
    </row>
    <row r="109" spans="1:9" x14ac:dyDescent="0.25">
      <c r="A109" s="42">
        <v>12</v>
      </c>
      <c r="B109" s="42">
        <v>1</v>
      </c>
      <c r="C109" s="2">
        <v>5</v>
      </c>
      <c r="D109" t="s">
        <v>290</v>
      </c>
      <c r="E109" t="s">
        <v>291</v>
      </c>
      <c r="F109" s="2">
        <v>31</v>
      </c>
      <c r="G109" t="s">
        <v>95</v>
      </c>
      <c r="I109" s="2" t="s">
        <v>76</v>
      </c>
    </row>
    <row r="110" spans="1:9" x14ac:dyDescent="0.25">
      <c r="A110" s="42">
        <v>12</v>
      </c>
      <c r="B110" s="42">
        <v>1</v>
      </c>
      <c r="C110" s="2">
        <v>5</v>
      </c>
      <c r="D110" t="s">
        <v>292</v>
      </c>
      <c r="E110" t="s">
        <v>293</v>
      </c>
      <c r="F110" s="2">
        <v>32</v>
      </c>
      <c r="G110" t="s">
        <v>88</v>
      </c>
      <c r="I110" s="2" t="s">
        <v>76</v>
      </c>
    </row>
    <row r="111" spans="1:9" x14ac:dyDescent="0.25">
      <c r="A111" s="42">
        <v>12</v>
      </c>
      <c r="B111" s="42">
        <v>1</v>
      </c>
      <c r="C111" s="2">
        <v>5</v>
      </c>
      <c r="D111" t="s">
        <v>294</v>
      </c>
      <c r="E111" t="s">
        <v>295</v>
      </c>
      <c r="F111" s="2">
        <v>32</v>
      </c>
      <c r="G111" t="s">
        <v>95</v>
      </c>
      <c r="I111" s="2" t="s">
        <v>76</v>
      </c>
    </row>
    <row r="112" spans="1:9" x14ac:dyDescent="0.25">
      <c r="A112" s="42">
        <v>12</v>
      </c>
      <c r="B112" s="42">
        <v>1</v>
      </c>
      <c r="C112" s="2">
        <v>5</v>
      </c>
      <c r="D112" t="s">
        <v>296</v>
      </c>
      <c r="E112" t="s">
        <v>297</v>
      </c>
      <c r="F112" s="2">
        <v>33</v>
      </c>
      <c r="G112" t="s">
        <v>88</v>
      </c>
      <c r="I112" s="2" t="s">
        <v>76</v>
      </c>
    </row>
    <row r="113" spans="1:9" x14ac:dyDescent="0.25">
      <c r="A113" s="42">
        <v>12</v>
      </c>
      <c r="B113" s="42">
        <v>1</v>
      </c>
      <c r="C113" s="2">
        <v>5</v>
      </c>
      <c r="D113" t="s">
        <v>298</v>
      </c>
      <c r="E113" t="s">
        <v>299</v>
      </c>
      <c r="F113" s="2">
        <v>32</v>
      </c>
      <c r="G113" t="s">
        <v>95</v>
      </c>
      <c r="I113" s="2" t="s">
        <v>76</v>
      </c>
    </row>
    <row r="114" spans="1:9" x14ac:dyDescent="0.25">
      <c r="A114" s="42">
        <v>12</v>
      </c>
      <c r="B114" s="42">
        <v>1</v>
      </c>
      <c r="C114" s="2">
        <v>5</v>
      </c>
      <c r="D114" t="s">
        <v>300</v>
      </c>
      <c r="E114" t="s">
        <v>301</v>
      </c>
      <c r="F114" s="2">
        <v>32</v>
      </c>
      <c r="G114" t="s">
        <v>73</v>
      </c>
      <c r="I114" s="2" t="s">
        <v>76</v>
      </c>
    </row>
    <row r="115" spans="1:9" x14ac:dyDescent="0.25">
      <c r="A115" s="42">
        <v>12</v>
      </c>
      <c r="B115" s="42">
        <v>1</v>
      </c>
      <c r="C115" s="2">
        <v>5</v>
      </c>
      <c r="D115" t="s">
        <v>302</v>
      </c>
      <c r="E115" t="s">
        <v>303</v>
      </c>
      <c r="F115" s="2">
        <v>37</v>
      </c>
      <c r="G115" t="s">
        <v>85</v>
      </c>
      <c r="I115" s="2" t="s">
        <v>67</v>
      </c>
    </row>
    <row r="116" spans="1:9" x14ac:dyDescent="0.25">
      <c r="A116" s="42">
        <v>12</v>
      </c>
      <c r="B116" s="42">
        <v>1</v>
      </c>
      <c r="C116" s="2">
        <v>5</v>
      </c>
      <c r="D116" t="s">
        <v>304</v>
      </c>
      <c r="E116" t="s">
        <v>162</v>
      </c>
      <c r="F116" s="2">
        <v>37</v>
      </c>
      <c r="G116" t="s">
        <v>85</v>
      </c>
      <c r="I116" s="2" t="s">
        <v>76</v>
      </c>
    </row>
    <row r="117" spans="1:9" x14ac:dyDescent="0.25">
      <c r="A117" s="42">
        <v>13</v>
      </c>
      <c r="B117" s="42">
        <v>1</v>
      </c>
      <c r="C117" s="2">
        <v>5</v>
      </c>
      <c r="D117" t="s">
        <v>305</v>
      </c>
      <c r="E117" t="s">
        <v>306</v>
      </c>
      <c r="F117" s="2">
        <v>31</v>
      </c>
      <c r="G117" t="s">
        <v>95</v>
      </c>
      <c r="I117" s="2" t="s">
        <v>76</v>
      </c>
    </row>
    <row r="118" spans="1:9" x14ac:dyDescent="0.25">
      <c r="A118" s="42">
        <v>13</v>
      </c>
      <c r="B118" s="42">
        <v>1</v>
      </c>
      <c r="C118" s="2">
        <v>5</v>
      </c>
      <c r="D118" t="s">
        <v>307</v>
      </c>
      <c r="E118" t="s">
        <v>308</v>
      </c>
      <c r="F118" s="2">
        <v>31</v>
      </c>
      <c r="G118" t="s">
        <v>88</v>
      </c>
      <c r="I118" s="2" t="s">
        <v>76</v>
      </c>
    </row>
    <row r="119" spans="1:9" x14ac:dyDescent="0.25">
      <c r="A119" s="42">
        <v>13</v>
      </c>
      <c r="B119" s="42">
        <v>1</v>
      </c>
      <c r="C119" s="2">
        <v>5</v>
      </c>
      <c r="D119" t="s">
        <v>309</v>
      </c>
      <c r="E119" t="s">
        <v>310</v>
      </c>
      <c r="F119" s="2">
        <v>37</v>
      </c>
      <c r="G119" t="s">
        <v>88</v>
      </c>
      <c r="I119" s="2" t="s">
        <v>76</v>
      </c>
    </row>
    <row r="120" spans="1:9" x14ac:dyDescent="0.25">
      <c r="A120" s="42">
        <v>13</v>
      </c>
      <c r="B120" s="42">
        <v>1</v>
      </c>
      <c r="C120" s="2">
        <v>5</v>
      </c>
      <c r="D120" t="s">
        <v>311</v>
      </c>
      <c r="E120" t="s">
        <v>312</v>
      </c>
      <c r="F120" s="2">
        <v>31</v>
      </c>
      <c r="G120" t="s">
        <v>88</v>
      </c>
      <c r="I120" s="2" t="s">
        <v>76</v>
      </c>
    </row>
    <row r="121" spans="1:9" x14ac:dyDescent="0.25">
      <c r="A121" s="42">
        <v>13</v>
      </c>
      <c r="B121" s="42">
        <v>1</v>
      </c>
      <c r="C121" s="2">
        <v>5</v>
      </c>
      <c r="D121" t="s">
        <v>313</v>
      </c>
      <c r="E121" t="s">
        <v>314</v>
      </c>
      <c r="F121" s="2">
        <v>33</v>
      </c>
      <c r="G121" t="s">
        <v>73</v>
      </c>
      <c r="I121" s="2" t="s">
        <v>76</v>
      </c>
    </row>
    <row r="122" spans="1:9" x14ac:dyDescent="0.25">
      <c r="A122" s="42">
        <v>13</v>
      </c>
      <c r="B122" s="42">
        <v>1</v>
      </c>
      <c r="C122" s="2">
        <v>5</v>
      </c>
      <c r="D122" t="s">
        <v>315</v>
      </c>
      <c r="E122" t="s">
        <v>316</v>
      </c>
      <c r="F122" s="2">
        <v>35</v>
      </c>
      <c r="G122" t="s">
        <v>88</v>
      </c>
      <c r="I122" s="2" t="s">
        <v>76</v>
      </c>
    </row>
    <row r="123" spans="1:9" x14ac:dyDescent="0.25">
      <c r="A123" s="42">
        <v>13</v>
      </c>
      <c r="B123" s="42">
        <v>1</v>
      </c>
      <c r="C123" s="2">
        <v>5</v>
      </c>
      <c r="D123" t="s">
        <v>317</v>
      </c>
      <c r="E123" t="s">
        <v>318</v>
      </c>
      <c r="F123" s="2">
        <v>36</v>
      </c>
      <c r="G123" t="s">
        <v>88</v>
      </c>
      <c r="I123" s="2" t="s">
        <v>67</v>
      </c>
    </row>
    <row r="124" spans="1:9" x14ac:dyDescent="0.25">
      <c r="A124" s="42">
        <v>13</v>
      </c>
      <c r="B124" s="42">
        <v>1</v>
      </c>
      <c r="C124" s="2">
        <v>5</v>
      </c>
      <c r="D124" t="s">
        <v>319</v>
      </c>
      <c r="E124" t="s">
        <v>180</v>
      </c>
      <c r="F124" s="2">
        <v>32</v>
      </c>
      <c r="G124" t="s">
        <v>88</v>
      </c>
      <c r="I124" s="2" t="s">
        <v>76</v>
      </c>
    </row>
    <row r="125" spans="1:9" x14ac:dyDescent="0.25">
      <c r="A125" s="42">
        <v>13</v>
      </c>
      <c r="B125" s="42">
        <v>100</v>
      </c>
      <c r="C125" s="2">
        <v>5</v>
      </c>
      <c r="D125" t="s">
        <v>320</v>
      </c>
      <c r="E125" t="s">
        <v>321</v>
      </c>
      <c r="F125" s="2">
        <v>33</v>
      </c>
      <c r="G125" t="s">
        <v>79</v>
      </c>
      <c r="I125" s="2" t="s">
        <v>67</v>
      </c>
    </row>
    <row r="126" spans="1:9" x14ac:dyDescent="0.25">
      <c r="A126" s="42">
        <v>14</v>
      </c>
      <c r="B126" s="42">
        <v>1</v>
      </c>
      <c r="C126" s="2">
        <v>5</v>
      </c>
      <c r="D126" t="s">
        <v>322</v>
      </c>
      <c r="E126" t="s">
        <v>323</v>
      </c>
      <c r="F126" s="2">
        <v>32</v>
      </c>
      <c r="G126" t="s">
        <v>88</v>
      </c>
      <c r="I126" s="2" t="s">
        <v>76</v>
      </c>
    </row>
    <row r="127" spans="1:9" x14ac:dyDescent="0.25">
      <c r="A127" s="42">
        <v>14</v>
      </c>
      <c r="B127" s="42">
        <v>1</v>
      </c>
      <c r="C127" s="2">
        <v>5</v>
      </c>
      <c r="D127" t="s">
        <v>324</v>
      </c>
      <c r="E127" t="s">
        <v>325</v>
      </c>
      <c r="F127" s="2">
        <v>31</v>
      </c>
      <c r="G127" t="s">
        <v>181</v>
      </c>
      <c r="I127" s="2" t="s">
        <v>67</v>
      </c>
    </row>
    <row r="128" spans="1:9" x14ac:dyDescent="0.25">
      <c r="A128" s="42">
        <v>14</v>
      </c>
      <c r="B128" s="42">
        <v>1</v>
      </c>
      <c r="C128" s="2">
        <v>5</v>
      </c>
      <c r="D128" t="s">
        <v>143</v>
      </c>
      <c r="E128" t="s">
        <v>326</v>
      </c>
      <c r="F128" s="2">
        <v>37</v>
      </c>
      <c r="G128" t="s">
        <v>88</v>
      </c>
      <c r="I128" s="2" t="s">
        <v>76</v>
      </c>
    </row>
    <row r="129" spans="1:9" x14ac:dyDescent="0.25">
      <c r="A129" s="42">
        <v>14</v>
      </c>
      <c r="B129" s="42">
        <v>1</v>
      </c>
      <c r="C129" s="2">
        <v>5</v>
      </c>
      <c r="D129" t="s">
        <v>327</v>
      </c>
      <c r="E129" t="s">
        <v>328</v>
      </c>
      <c r="F129" s="2">
        <v>36</v>
      </c>
      <c r="G129" t="s">
        <v>88</v>
      </c>
      <c r="I129" s="2" t="s">
        <v>76</v>
      </c>
    </row>
    <row r="130" spans="1:9" x14ac:dyDescent="0.25">
      <c r="A130" s="42">
        <v>14</v>
      </c>
      <c r="B130" s="42">
        <v>1</v>
      </c>
      <c r="C130" s="2">
        <v>5</v>
      </c>
      <c r="D130" t="s">
        <v>329</v>
      </c>
      <c r="E130" t="s">
        <v>330</v>
      </c>
      <c r="F130" s="2">
        <v>35</v>
      </c>
      <c r="G130" t="s">
        <v>181</v>
      </c>
      <c r="I130" s="2" t="s">
        <v>76</v>
      </c>
    </row>
    <row r="131" spans="1:9" x14ac:dyDescent="0.25">
      <c r="A131" s="42">
        <v>14</v>
      </c>
      <c r="B131" s="42">
        <v>1</v>
      </c>
      <c r="C131" s="2">
        <v>5</v>
      </c>
      <c r="D131" t="s">
        <v>331</v>
      </c>
      <c r="E131" t="s">
        <v>123</v>
      </c>
      <c r="F131" s="2">
        <v>35</v>
      </c>
      <c r="G131" t="s">
        <v>181</v>
      </c>
      <c r="I131" s="2" t="s">
        <v>76</v>
      </c>
    </row>
    <row r="132" spans="1:9" x14ac:dyDescent="0.25">
      <c r="A132" s="42">
        <v>14</v>
      </c>
      <c r="B132" s="42">
        <v>1</v>
      </c>
      <c r="C132" s="2">
        <v>5</v>
      </c>
      <c r="D132" t="s">
        <v>332</v>
      </c>
      <c r="E132" t="s">
        <v>333</v>
      </c>
      <c r="F132" s="2">
        <v>32</v>
      </c>
      <c r="G132" t="s">
        <v>95</v>
      </c>
      <c r="I132" s="2" t="s">
        <v>76</v>
      </c>
    </row>
    <row r="133" spans="1:9" x14ac:dyDescent="0.25">
      <c r="A133" s="42">
        <v>14</v>
      </c>
      <c r="B133" s="42">
        <v>1</v>
      </c>
      <c r="C133" s="2">
        <v>5</v>
      </c>
      <c r="D133" t="s">
        <v>334</v>
      </c>
      <c r="E133" t="s">
        <v>335</v>
      </c>
      <c r="F133" s="2">
        <v>35</v>
      </c>
      <c r="G133" t="s">
        <v>88</v>
      </c>
      <c r="I133" s="2" t="s">
        <v>76</v>
      </c>
    </row>
    <row r="134" spans="1:9" x14ac:dyDescent="0.25">
      <c r="A134" s="42">
        <v>14</v>
      </c>
      <c r="B134" s="42">
        <v>100</v>
      </c>
      <c r="C134" s="2">
        <v>5</v>
      </c>
      <c r="D134" t="s">
        <v>336</v>
      </c>
      <c r="E134" t="s">
        <v>256</v>
      </c>
      <c r="F134" s="2">
        <v>31</v>
      </c>
      <c r="G134" t="s">
        <v>95</v>
      </c>
      <c r="I134" s="2" t="s">
        <v>76</v>
      </c>
    </row>
    <row r="135" spans="1:9" x14ac:dyDescent="0.25">
      <c r="A135" s="2">
        <v>15</v>
      </c>
      <c r="B135" s="42">
        <v>1</v>
      </c>
      <c r="C135" s="2">
        <v>5</v>
      </c>
      <c r="D135" t="s">
        <v>337</v>
      </c>
      <c r="E135" t="s">
        <v>338</v>
      </c>
      <c r="F135" s="2">
        <v>35</v>
      </c>
      <c r="G135" t="s">
        <v>65</v>
      </c>
      <c r="I135" s="2" t="s">
        <v>76</v>
      </c>
    </row>
    <row r="136" spans="1:9" x14ac:dyDescent="0.25">
      <c r="A136" s="2">
        <v>15</v>
      </c>
      <c r="B136" s="42">
        <v>1</v>
      </c>
      <c r="C136" s="2">
        <v>5</v>
      </c>
      <c r="D136" t="s">
        <v>339</v>
      </c>
      <c r="E136" t="s">
        <v>340</v>
      </c>
      <c r="F136" s="2">
        <v>32</v>
      </c>
      <c r="G136" t="s">
        <v>95</v>
      </c>
      <c r="I136" s="2" t="s">
        <v>76</v>
      </c>
    </row>
    <row r="137" spans="1:9" x14ac:dyDescent="0.25">
      <c r="A137" s="42">
        <v>15</v>
      </c>
      <c r="B137" s="42">
        <v>1</v>
      </c>
      <c r="C137" s="2">
        <v>5</v>
      </c>
      <c r="D137" t="s">
        <v>341</v>
      </c>
      <c r="E137" t="s">
        <v>342</v>
      </c>
      <c r="F137" s="2">
        <v>34</v>
      </c>
      <c r="G137" t="s">
        <v>95</v>
      </c>
      <c r="I137" s="2" t="s">
        <v>67</v>
      </c>
    </row>
    <row r="138" spans="1:9" x14ac:dyDescent="0.25">
      <c r="A138" s="42">
        <v>15</v>
      </c>
      <c r="B138" s="42">
        <v>1</v>
      </c>
      <c r="C138" s="2">
        <v>5</v>
      </c>
      <c r="D138" t="s">
        <v>343</v>
      </c>
      <c r="E138" t="s">
        <v>344</v>
      </c>
      <c r="F138" s="2">
        <v>32</v>
      </c>
      <c r="G138" t="s">
        <v>73</v>
      </c>
      <c r="I138" s="2" t="s">
        <v>76</v>
      </c>
    </row>
    <row r="139" spans="1:9" x14ac:dyDescent="0.25">
      <c r="A139" s="42">
        <v>15</v>
      </c>
      <c r="B139" s="42">
        <v>1</v>
      </c>
      <c r="C139" s="2">
        <v>5</v>
      </c>
      <c r="D139" t="s">
        <v>345</v>
      </c>
      <c r="E139" t="s">
        <v>166</v>
      </c>
      <c r="F139" s="2">
        <v>33</v>
      </c>
      <c r="G139" t="s">
        <v>95</v>
      </c>
      <c r="I139" s="2" t="s">
        <v>76</v>
      </c>
    </row>
    <row r="140" spans="1:9" x14ac:dyDescent="0.25">
      <c r="A140" s="42">
        <v>15</v>
      </c>
      <c r="B140" s="42">
        <v>1</v>
      </c>
      <c r="C140" s="2">
        <v>5</v>
      </c>
      <c r="D140" t="s">
        <v>346</v>
      </c>
      <c r="E140" t="s">
        <v>347</v>
      </c>
      <c r="F140" s="2">
        <v>37</v>
      </c>
      <c r="G140" t="s">
        <v>85</v>
      </c>
      <c r="I140" s="2" t="s">
        <v>76</v>
      </c>
    </row>
    <row r="141" spans="1:9" x14ac:dyDescent="0.25">
      <c r="A141" s="42">
        <v>15</v>
      </c>
      <c r="B141" s="42">
        <v>1</v>
      </c>
      <c r="C141" s="2">
        <v>5</v>
      </c>
      <c r="D141" t="s">
        <v>348</v>
      </c>
      <c r="E141" t="s">
        <v>349</v>
      </c>
      <c r="F141" s="2">
        <v>36</v>
      </c>
      <c r="G141" t="s">
        <v>95</v>
      </c>
      <c r="I141" s="2" t="s">
        <v>76</v>
      </c>
    </row>
    <row r="142" spans="1:9" x14ac:dyDescent="0.25">
      <c r="A142" s="42">
        <v>15</v>
      </c>
      <c r="B142" s="42">
        <v>1</v>
      </c>
      <c r="C142" s="2">
        <v>5</v>
      </c>
      <c r="D142" t="s">
        <v>350</v>
      </c>
      <c r="E142" t="s">
        <v>351</v>
      </c>
      <c r="F142" s="2">
        <v>34</v>
      </c>
      <c r="G142" t="s">
        <v>95</v>
      </c>
      <c r="I142" s="2" t="s">
        <v>76</v>
      </c>
    </row>
    <row r="143" spans="1:9" x14ac:dyDescent="0.25">
      <c r="A143" s="42">
        <v>15</v>
      </c>
      <c r="B143" s="42">
        <v>100</v>
      </c>
      <c r="C143" s="2">
        <v>5</v>
      </c>
      <c r="D143" t="s">
        <v>352</v>
      </c>
      <c r="E143" t="s">
        <v>353</v>
      </c>
      <c r="F143" s="2">
        <v>35</v>
      </c>
      <c r="G143" t="s">
        <v>65</v>
      </c>
      <c r="I143" s="2" t="s">
        <v>76</v>
      </c>
    </row>
    <row r="144" spans="1:9" x14ac:dyDescent="0.25">
      <c r="A144" s="42">
        <v>16</v>
      </c>
      <c r="B144" s="2">
        <v>1</v>
      </c>
      <c r="C144" s="2">
        <v>5</v>
      </c>
      <c r="D144" t="s">
        <v>354</v>
      </c>
      <c r="E144" t="s">
        <v>355</v>
      </c>
      <c r="F144" s="2">
        <v>36</v>
      </c>
      <c r="G144" t="s">
        <v>95</v>
      </c>
      <c r="I144" s="2" t="s">
        <v>76</v>
      </c>
    </row>
    <row r="145" spans="1:9" x14ac:dyDescent="0.25">
      <c r="A145" s="42">
        <v>16</v>
      </c>
      <c r="B145" s="42">
        <v>1</v>
      </c>
      <c r="C145" s="2">
        <v>5</v>
      </c>
      <c r="D145" t="s">
        <v>356</v>
      </c>
      <c r="E145" t="s">
        <v>357</v>
      </c>
      <c r="F145" s="2">
        <v>31</v>
      </c>
      <c r="G145" t="s">
        <v>95</v>
      </c>
      <c r="I145" s="2" t="s">
        <v>76</v>
      </c>
    </row>
    <row r="146" spans="1:9" x14ac:dyDescent="0.25">
      <c r="A146" s="42">
        <v>16</v>
      </c>
      <c r="B146" s="42">
        <v>1</v>
      </c>
      <c r="C146" s="2">
        <v>5</v>
      </c>
      <c r="D146" t="s">
        <v>358</v>
      </c>
      <c r="E146" t="s">
        <v>359</v>
      </c>
      <c r="F146" s="2">
        <v>35</v>
      </c>
      <c r="G146" t="s">
        <v>79</v>
      </c>
      <c r="I146" s="2" t="s">
        <v>67</v>
      </c>
    </row>
    <row r="147" spans="1:9" x14ac:dyDescent="0.25">
      <c r="A147" s="42">
        <v>16</v>
      </c>
      <c r="B147" s="42">
        <v>1</v>
      </c>
      <c r="C147" s="2">
        <v>5</v>
      </c>
      <c r="D147" t="s">
        <v>360</v>
      </c>
      <c r="E147" t="s">
        <v>361</v>
      </c>
      <c r="F147" s="2">
        <v>35</v>
      </c>
      <c r="G147" t="s">
        <v>88</v>
      </c>
      <c r="I147" s="2" t="s">
        <v>76</v>
      </c>
    </row>
    <row r="148" spans="1:9" x14ac:dyDescent="0.25">
      <c r="A148" s="42">
        <v>16</v>
      </c>
      <c r="B148" s="42">
        <v>1</v>
      </c>
      <c r="C148" s="2">
        <v>5</v>
      </c>
      <c r="D148" t="s">
        <v>362</v>
      </c>
      <c r="E148" t="s">
        <v>363</v>
      </c>
      <c r="F148" s="2">
        <v>34</v>
      </c>
      <c r="G148" t="s">
        <v>88</v>
      </c>
      <c r="I148" s="2" t="s">
        <v>76</v>
      </c>
    </row>
    <row r="149" spans="1:9" x14ac:dyDescent="0.25">
      <c r="A149" s="42">
        <v>16</v>
      </c>
      <c r="B149" s="42">
        <v>1</v>
      </c>
      <c r="C149" s="2">
        <v>5</v>
      </c>
      <c r="D149" t="s">
        <v>364</v>
      </c>
      <c r="E149" t="s">
        <v>365</v>
      </c>
      <c r="F149" s="2">
        <v>34</v>
      </c>
      <c r="G149" t="s">
        <v>73</v>
      </c>
      <c r="I149" s="2" t="s">
        <v>76</v>
      </c>
    </row>
    <row r="150" spans="1:9" x14ac:dyDescent="0.25">
      <c r="A150" s="42">
        <v>16</v>
      </c>
      <c r="B150" s="42">
        <v>1</v>
      </c>
      <c r="C150" s="2">
        <v>5</v>
      </c>
      <c r="D150" t="s">
        <v>366</v>
      </c>
      <c r="E150" t="s">
        <v>367</v>
      </c>
      <c r="F150" s="2">
        <v>34</v>
      </c>
      <c r="G150" t="s">
        <v>73</v>
      </c>
      <c r="I150" s="2" t="s">
        <v>76</v>
      </c>
    </row>
    <row r="151" spans="1:9" x14ac:dyDescent="0.25">
      <c r="A151" s="42">
        <v>16</v>
      </c>
      <c r="B151" s="42">
        <v>1</v>
      </c>
      <c r="C151" s="2">
        <v>5</v>
      </c>
      <c r="D151" t="s">
        <v>368</v>
      </c>
      <c r="E151" t="s">
        <v>369</v>
      </c>
      <c r="F151" s="2">
        <v>37</v>
      </c>
      <c r="G151" t="s">
        <v>85</v>
      </c>
      <c r="I151" s="2" t="s">
        <v>76</v>
      </c>
    </row>
    <row r="152" spans="1:9" x14ac:dyDescent="0.25">
      <c r="A152" s="2">
        <v>16</v>
      </c>
      <c r="B152" s="42">
        <v>1</v>
      </c>
      <c r="C152" s="2">
        <v>5</v>
      </c>
      <c r="D152" t="s">
        <v>370</v>
      </c>
      <c r="E152" t="s">
        <v>371</v>
      </c>
      <c r="F152" s="2">
        <v>35</v>
      </c>
      <c r="G152" t="s">
        <v>181</v>
      </c>
      <c r="I152" s="2" t="s">
        <v>76</v>
      </c>
    </row>
    <row r="153" spans="1:9" x14ac:dyDescent="0.25">
      <c r="A153" s="42">
        <v>16</v>
      </c>
      <c r="B153" s="2">
        <v>100</v>
      </c>
      <c r="C153" s="2">
        <v>5</v>
      </c>
      <c r="D153" t="s">
        <v>372</v>
      </c>
      <c r="E153" t="s">
        <v>373</v>
      </c>
      <c r="F153" s="2">
        <v>32</v>
      </c>
      <c r="G153" t="s">
        <v>95</v>
      </c>
      <c r="I153" s="2" t="s">
        <v>76</v>
      </c>
    </row>
    <row r="154" spans="1:9" x14ac:dyDescent="0.25">
      <c r="A154" s="42">
        <v>17</v>
      </c>
      <c r="B154" s="42">
        <v>1</v>
      </c>
      <c r="C154" s="2">
        <v>5</v>
      </c>
      <c r="D154" t="s">
        <v>374</v>
      </c>
      <c r="E154" t="s">
        <v>375</v>
      </c>
      <c r="F154" s="2">
        <v>32</v>
      </c>
      <c r="G154" t="s">
        <v>88</v>
      </c>
      <c r="I154" s="2" t="s">
        <v>76</v>
      </c>
    </row>
    <row r="155" spans="1:9" x14ac:dyDescent="0.25">
      <c r="A155" s="42">
        <v>17</v>
      </c>
      <c r="B155" s="42">
        <v>1</v>
      </c>
      <c r="C155" s="2">
        <v>5</v>
      </c>
      <c r="D155" t="s">
        <v>376</v>
      </c>
      <c r="E155" t="s">
        <v>377</v>
      </c>
      <c r="F155" s="2">
        <v>32</v>
      </c>
      <c r="G155" t="s">
        <v>85</v>
      </c>
      <c r="I155" s="2" t="s">
        <v>76</v>
      </c>
    </row>
    <row r="156" spans="1:9" x14ac:dyDescent="0.25">
      <c r="A156" s="42">
        <v>17</v>
      </c>
      <c r="B156" s="42">
        <v>1</v>
      </c>
      <c r="C156" s="2">
        <v>5</v>
      </c>
      <c r="D156" t="s">
        <v>378</v>
      </c>
      <c r="E156" t="s">
        <v>379</v>
      </c>
      <c r="F156" s="2">
        <v>35</v>
      </c>
      <c r="G156" t="s">
        <v>79</v>
      </c>
      <c r="I156" s="2" t="s">
        <v>76</v>
      </c>
    </row>
    <row r="157" spans="1:9" x14ac:dyDescent="0.25">
      <c r="A157" s="42">
        <v>17</v>
      </c>
      <c r="B157" s="42">
        <v>1</v>
      </c>
      <c r="C157" s="2">
        <v>5</v>
      </c>
      <c r="D157" t="s">
        <v>380</v>
      </c>
      <c r="E157" t="s">
        <v>381</v>
      </c>
      <c r="F157" s="2">
        <v>32</v>
      </c>
      <c r="G157" t="s">
        <v>95</v>
      </c>
      <c r="I157" s="2" t="s">
        <v>76</v>
      </c>
    </row>
    <row r="158" spans="1:9" x14ac:dyDescent="0.25">
      <c r="A158" s="42">
        <v>17</v>
      </c>
      <c r="B158" s="42">
        <v>1</v>
      </c>
      <c r="C158" s="2">
        <v>5</v>
      </c>
      <c r="D158" t="s">
        <v>382</v>
      </c>
      <c r="E158" t="s">
        <v>383</v>
      </c>
      <c r="F158" s="2">
        <v>34</v>
      </c>
      <c r="G158" t="s">
        <v>65</v>
      </c>
      <c r="I158" s="2" t="s">
        <v>76</v>
      </c>
    </row>
    <row r="159" spans="1:9" x14ac:dyDescent="0.25">
      <c r="A159" s="42">
        <v>17</v>
      </c>
      <c r="B159" s="42">
        <v>1</v>
      </c>
      <c r="C159" s="2">
        <v>5</v>
      </c>
      <c r="D159" t="s">
        <v>384</v>
      </c>
      <c r="E159" t="s">
        <v>385</v>
      </c>
      <c r="F159" s="2">
        <v>36</v>
      </c>
      <c r="G159" t="s">
        <v>70</v>
      </c>
      <c r="I159" s="2" t="s">
        <v>76</v>
      </c>
    </row>
    <row r="160" spans="1:9" x14ac:dyDescent="0.25">
      <c r="A160" s="42">
        <v>17</v>
      </c>
      <c r="B160" s="42">
        <v>1</v>
      </c>
      <c r="C160" s="2">
        <v>5</v>
      </c>
      <c r="D160" t="s">
        <v>386</v>
      </c>
      <c r="E160" t="s">
        <v>387</v>
      </c>
      <c r="F160" s="2">
        <v>31</v>
      </c>
      <c r="G160" t="s">
        <v>95</v>
      </c>
      <c r="I160" s="2" t="s">
        <v>76</v>
      </c>
    </row>
    <row r="161" spans="1:9" x14ac:dyDescent="0.25">
      <c r="A161" s="42">
        <v>17</v>
      </c>
      <c r="B161" s="42">
        <v>1</v>
      </c>
      <c r="C161" s="2">
        <v>5</v>
      </c>
      <c r="D161" t="s">
        <v>388</v>
      </c>
      <c r="E161" t="s">
        <v>389</v>
      </c>
      <c r="F161" s="2">
        <v>36</v>
      </c>
      <c r="G161" t="s">
        <v>88</v>
      </c>
      <c r="I161" s="2" t="s">
        <v>76</v>
      </c>
    </row>
    <row r="162" spans="1:9" x14ac:dyDescent="0.25">
      <c r="A162" s="42">
        <v>17</v>
      </c>
      <c r="B162" s="42">
        <v>1</v>
      </c>
      <c r="C162" s="2">
        <v>5</v>
      </c>
      <c r="D162" t="s">
        <v>390</v>
      </c>
      <c r="E162" t="s">
        <v>391</v>
      </c>
      <c r="F162" s="2">
        <v>31</v>
      </c>
      <c r="G162" t="s">
        <v>95</v>
      </c>
      <c r="I162" s="2" t="s">
        <v>76</v>
      </c>
    </row>
    <row r="163" spans="1:9" x14ac:dyDescent="0.25">
      <c r="A163" s="42">
        <v>17</v>
      </c>
      <c r="B163" s="42">
        <v>100</v>
      </c>
      <c r="C163" s="2">
        <v>5</v>
      </c>
      <c r="D163" t="s">
        <v>392</v>
      </c>
      <c r="E163" t="s">
        <v>393</v>
      </c>
      <c r="F163" s="2">
        <v>32</v>
      </c>
      <c r="G163" t="s">
        <v>88</v>
      </c>
      <c r="I163" s="2" t="s">
        <v>76</v>
      </c>
    </row>
    <row r="164" spans="1:9" x14ac:dyDescent="0.25">
      <c r="A164" s="42">
        <v>18</v>
      </c>
      <c r="B164" s="42">
        <v>1</v>
      </c>
      <c r="C164" s="2">
        <v>5</v>
      </c>
      <c r="D164" t="s">
        <v>394</v>
      </c>
      <c r="E164" t="s">
        <v>395</v>
      </c>
      <c r="F164" s="2">
        <v>31</v>
      </c>
      <c r="G164" t="s">
        <v>79</v>
      </c>
      <c r="I164" s="2" t="s">
        <v>76</v>
      </c>
    </row>
    <row r="165" spans="1:9" x14ac:dyDescent="0.25">
      <c r="A165" s="42">
        <v>18</v>
      </c>
      <c r="B165" s="42">
        <v>1</v>
      </c>
      <c r="C165" s="2">
        <v>5</v>
      </c>
      <c r="D165" t="s">
        <v>396</v>
      </c>
      <c r="E165" t="s">
        <v>397</v>
      </c>
      <c r="F165" s="2">
        <v>36</v>
      </c>
      <c r="G165" t="s">
        <v>95</v>
      </c>
      <c r="I165" s="2" t="s">
        <v>76</v>
      </c>
    </row>
    <row r="166" spans="1:9" x14ac:dyDescent="0.25">
      <c r="A166" s="42">
        <v>18</v>
      </c>
      <c r="B166" s="42">
        <v>1</v>
      </c>
      <c r="C166" s="2">
        <v>5</v>
      </c>
      <c r="D166" t="s">
        <v>398</v>
      </c>
      <c r="E166" t="s">
        <v>399</v>
      </c>
      <c r="F166" s="2">
        <v>31</v>
      </c>
      <c r="G166" t="s">
        <v>95</v>
      </c>
      <c r="I166" s="2" t="s">
        <v>76</v>
      </c>
    </row>
    <row r="167" spans="1:9" x14ac:dyDescent="0.25">
      <c r="A167" s="42">
        <v>18</v>
      </c>
      <c r="B167" s="42">
        <v>1</v>
      </c>
      <c r="C167" s="2">
        <v>5</v>
      </c>
      <c r="D167" t="s">
        <v>400</v>
      </c>
      <c r="E167" t="s">
        <v>401</v>
      </c>
      <c r="F167" s="2">
        <v>31</v>
      </c>
      <c r="G167" t="s">
        <v>106</v>
      </c>
      <c r="I167" s="2" t="s">
        <v>76</v>
      </c>
    </row>
    <row r="168" spans="1:9" x14ac:dyDescent="0.25">
      <c r="A168" s="42">
        <v>18</v>
      </c>
      <c r="B168" s="42">
        <v>1</v>
      </c>
      <c r="C168" s="2">
        <v>5</v>
      </c>
      <c r="D168" t="s">
        <v>402</v>
      </c>
      <c r="E168" t="s">
        <v>403</v>
      </c>
      <c r="F168" s="2">
        <v>36</v>
      </c>
      <c r="G168" t="s">
        <v>95</v>
      </c>
      <c r="I168" s="2" t="s">
        <v>76</v>
      </c>
    </row>
    <row r="169" spans="1:9" x14ac:dyDescent="0.25">
      <c r="A169" s="42">
        <v>18</v>
      </c>
      <c r="B169" s="42">
        <v>1</v>
      </c>
      <c r="C169" s="2">
        <v>5</v>
      </c>
      <c r="D169" t="s">
        <v>404</v>
      </c>
      <c r="E169" t="s">
        <v>405</v>
      </c>
      <c r="F169" s="2">
        <v>36</v>
      </c>
      <c r="G169" t="s">
        <v>79</v>
      </c>
      <c r="I169" s="2" t="s">
        <v>76</v>
      </c>
    </row>
    <row r="170" spans="1:9" x14ac:dyDescent="0.25">
      <c r="A170" s="42">
        <v>18</v>
      </c>
      <c r="B170" s="42">
        <v>1</v>
      </c>
      <c r="C170" s="2">
        <v>5</v>
      </c>
      <c r="D170" t="s">
        <v>406</v>
      </c>
      <c r="E170" t="s">
        <v>407</v>
      </c>
      <c r="F170" s="2">
        <v>35</v>
      </c>
      <c r="G170" t="s">
        <v>88</v>
      </c>
      <c r="I170" s="2" t="s">
        <v>76</v>
      </c>
    </row>
    <row r="171" spans="1:9" x14ac:dyDescent="0.25">
      <c r="A171" s="42">
        <v>18</v>
      </c>
      <c r="B171" s="42">
        <v>1</v>
      </c>
      <c r="C171" s="2">
        <v>5</v>
      </c>
      <c r="D171" t="s">
        <v>408</v>
      </c>
      <c r="E171" t="s">
        <v>409</v>
      </c>
      <c r="F171" s="2">
        <v>37</v>
      </c>
      <c r="G171" t="s">
        <v>95</v>
      </c>
      <c r="I171" s="2" t="s">
        <v>76</v>
      </c>
    </row>
    <row r="172" spans="1:9" x14ac:dyDescent="0.25">
      <c r="A172" s="42">
        <v>18</v>
      </c>
      <c r="B172" s="42">
        <v>1</v>
      </c>
      <c r="C172" s="2">
        <v>5</v>
      </c>
      <c r="D172" t="s">
        <v>410</v>
      </c>
      <c r="E172" t="s">
        <v>411</v>
      </c>
      <c r="F172" s="2">
        <v>34</v>
      </c>
      <c r="G172" t="s">
        <v>95</v>
      </c>
      <c r="I172" s="2" t="s">
        <v>76</v>
      </c>
    </row>
    <row r="173" spans="1:9" x14ac:dyDescent="0.25">
      <c r="A173" s="42">
        <v>18</v>
      </c>
      <c r="B173" s="42">
        <v>100</v>
      </c>
      <c r="C173" s="2">
        <v>5</v>
      </c>
      <c r="D173" t="s">
        <v>412</v>
      </c>
      <c r="E173" t="s">
        <v>413</v>
      </c>
      <c r="F173" s="2">
        <v>37</v>
      </c>
      <c r="G173" t="s">
        <v>88</v>
      </c>
      <c r="I173" s="2" t="s">
        <v>76</v>
      </c>
    </row>
  </sheetData>
  <autoFilter ref="A1:H1048576" xr:uid="{00000000-0009-0000-0000-000002000000}"/>
  <printOptions horizontalCentered="1"/>
  <pageMargins left="0.78749999999999998" right="0.78749999999999998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048576"/>
  <sheetViews>
    <sheetView zoomScaleNormal="100" workbookViewId="0">
      <selection activeCell="B2" sqref="B2"/>
    </sheetView>
  </sheetViews>
  <sheetFormatPr baseColWidth="10" defaultColWidth="11.5546875" defaultRowHeight="13.2" x14ac:dyDescent="0.25"/>
  <cols>
    <col min="1" max="1" width="61.21875" style="45" customWidth="1"/>
    <col min="2" max="19" width="5.109375" style="2" customWidth="1"/>
  </cols>
  <sheetData>
    <row r="1" spans="1:19" ht="85.05" customHeight="1" x14ac:dyDescent="0.25">
      <c r="A1" s="48" t="s">
        <v>414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s="45" customFormat="1" ht="19.8" customHeight="1" x14ac:dyDescent="0.25">
      <c r="B2" s="49" t="s">
        <v>415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s="45" customFormat="1" ht="19.8" customHeight="1" x14ac:dyDescent="0.25">
      <c r="A3" s="1" t="s">
        <v>416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16</v>
      </c>
      <c r="R3" s="1">
        <v>17</v>
      </c>
      <c r="S3" s="1">
        <v>18</v>
      </c>
    </row>
    <row r="4" spans="1:19" ht="28.35" customHeight="1" x14ac:dyDescent="0.25">
      <c r="A4" s="46" t="s">
        <v>95</v>
      </c>
      <c r="B4" s="47" t="str">
        <f>IF(COUNTIFS('feuille travail'!$H:$H,$A4,'feuille travail'!$K:$K,B$3)&gt;0,"x","")</f>
        <v/>
      </c>
      <c r="C4" s="47" t="str">
        <f>IF(COUNTIFS('feuille travail'!$H:$H,$A4,'feuille travail'!$K:$K,C$3)&gt;0,"x","")</f>
        <v>x</v>
      </c>
      <c r="D4" s="47" t="str">
        <f>IF(COUNTIFS('feuille travail'!$H:$H,$A4,'feuille travail'!$K:$K,D$3)&gt;0,"x","")</f>
        <v>x</v>
      </c>
      <c r="E4" s="47" t="str">
        <f>IF(COUNTIFS('feuille travail'!$H:$H,$A4,'feuille travail'!$K:$K,E$3)&gt;0,"x","")</f>
        <v>x</v>
      </c>
      <c r="F4" s="47" t="str">
        <f>IF(COUNTIFS('feuille travail'!$H:$H,$A4,'feuille travail'!$K:$K,F$3)&gt;0,"x","")</f>
        <v>x</v>
      </c>
      <c r="G4" s="47" t="str">
        <f>IF(COUNTIFS('feuille travail'!$H:$H,$A4,'feuille travail'!$K:$K,G$3)&gt;0,"x","")</f>
        <v>x</v>
      </c>
      <c r="H4" s="47" t="str">
        <f>IF(COUNTIFS('feuille travail'!$H:$H,$A4,'feuille travail'!$K:$K,H$3)&gt;0,"x","")</f>
        <v>x</v>
      </c>
      <c r="I4" s="47" t="str">
        <f>IF(COUNTIFS('feuille travail'!$H:$H,$A4,'feuille travail'!$K:$K,I$3)&gt;0,"x","")</f>
        <v>x</v>
      </c>
      <c r="J4" s="47" t="str">
        <f>IF(COUNTIFS('feuille travail'!$H:$H,$A4,'feuille travail'!$K:$K,J$3)&gt;0,"x","")</f>
        <v>x</v>
      </c>
      <c r="K4" s="47" t="str">
        <f>IF(COUNTIFS('feuille travail'!$H:$H,$A4,'feuille travail'!$K:$K,K$3)&gt;0,"x","")</f>
        <v>x</v>
      </c>
      <c r="L4" s="47" t="str">
        <f>IF(COUNTIFS('feuille travail'!$H:$H,$A4,'feuille travail'!$K:$K,L$3)&gt;0,"x","")</f>
        <v>x</v>
      </c>
      <c r="M4" s="47" t="str">
        <f>IF(COUNTIFS('feuille travail'!$H:$H,$A4,'feuille travail'!$K:$K,M$3)&gt;0,"x","")</f>
        <v>x</v>
      </c>
      <c r="N4" s="47" t="str">
        <f>IF(COUNTIFS('feuille travail'!$H:$H,$A4,'feuille travail'!$K:$K,N$3)&gt;0,"x","")</f>
        <v>x</v>
      </c>
      <c r="O4" s="47" t="str">
        <f>IF(COUNTIFS('feuille travail'!$H:$H,$A4,'feuille travail'!$K:$K,O$3)&gt;0,"x","")</f>
        <v>x</v>
      </c>
      <c r="P4" s="47" t="str">
        <f>IF(COUNTIFS('feuille travail'!$H:$H,$A4,'feuille travail'!$K:$K,P$3)&gt;0,"x","")</f>
        <v>x</v>
      </c>
      <c r="Q4" s="47" t="str">
        <f>IF(COUNTIFS('feuille travail'!$H:$H,$A4,'feuille travail'!$K:$K,Q$3)&gt;0,"x","")</f>
        <v>x</v>
      </c>
      <c r="R4" s="47" t="str">
        <f>IF(COUNTIFS('feuille travail'!$H:$H,$A4,'feuille travail'!$K:$K,R$3)&gt;0,"x","")</f>
        <v>x</v>
      </c>
      <c r="S4" s="47" t="str">
        <f>IF(COUNTIFS('feuille travail'!$H:$H,$A4,'feuille travail'!$K:$K,S$3)&gt;0,"x","")</f>
        <v>x</v>
      </c>
    </row>
    <row r="5" spans="1:19" ht="28.35" customHeight="1" x14ac:dyDescent="0.25">
      <c r="A5" s="46" t="s">
        <v>79</v>
      </c>
      <c r="B5" s="47" t="str">
        <f>IF(COUNTIFS('feuille travail'!$H:$H,$A5,'feuille travail'!$K:$K,B$3)&gt;0,"x","")</f>
        <v>x</v>
      </c>
      <c r="C5" s="47" t="str">
        <f>IF(COUNTIFS('feuille travail'!$H:$H,$A5,'feuille travail'!$K:$K,C$3)&gt;0,"x","")</f>
        <v>x</v>
      </c>
      <c r="D5" s="47" t="str">
        <f>IF(COUNTIFS('feuille travail'!$H:$H,$A5,'feuille travail'!$K:$K,D$3)&gt;0,"x","")</f>
        <v>x</v>
      </c>
      <c r="E5" s="47" t="str">
        <f>IF(COUNTIFS('feuille travail'!$H:$H,$A5,'feuille travail'!$K:$K,E$3)&gt;0,"x","")</f>
        <v>x</v>
      </c>
      <c r="F5" s="47" t="str">
        <f>IF(COUNTIFS('feuille travail'!$H:$H,$A5,'feuille travail'!$K:$K,F$3)&gt;0,"x","")</f>
        <v>x</v>
      </c>
      <c r="G5" s="47" t="str">
        <f>IF(COUNTIFS('feuille travail'!$H:$H,$A5,'feuille travail'!$K:$K,G$3)&gt;0,"x","")</f>
        <v/>
      </c>
      <c r="H5" s="47" t="str">
        <f>IF(COUNTIFS('feuille travail'!$H:$H,$A5,'feuille travail'!$K:$K,H$3)&gt;0,"x","")</f>
        <v/>
      </c>
      <c r="I5" s="47" t="str">
        <f>IF(COUNTIFS('feuille travail'!$H:$H,$A5,'feuille travail'!$K:$K,I$3)&gt;0,"x","")</f>
        <v/>
      </c>
      <c r="J5" s="47" t="str">
        <f>IF(COUNTIFS('feuille travail'!$H:$H,$A5,'feuille travail'!$K:$K,J$3)&gt;0,"x","")</f>
        <v/>
      </c>
      <c r="K5" s="47" t="str">
        <f>IF(COUNTIFS('feuille travail'!$H:$H,$A5,'feuille travail'!$K:$K,K$3)&gt;0,"x","")</f>
        <v/>
      </c>
      <c r="L5" s="47" t="str">
        <f>IF(COUNTIFS('feuille travail'!$H:$H,$A5,'feuille travail'!$K:$K,L$3)&gt;0,"x","")</f>
        <v/>
      </c>
      <c r="M5" s="47" t="str">
        <f>IF(COUNTIFS('feuille travail'!$H:$H,$A5,'feuille travail'!$K:$K,M$3)&gt;0,"x","")</f>
        <v/>
      </c>
      <c r="N5" s="47" t="str">
        <f>IF(COUNTIFS('feuille travail'!$H:$H,$A5,'feuille travail'!$K:$K,N$3)&gt;0,"x","")</f>
        <v>x</v>
      </c>
      <c r="O5" s="47" t="str">
        <f>IF(COUNTIFS('feuille travail'!$H:$H,$A5,'feuille travail'!$K:$K,O$3)&gt;0,"x","")</f>
        <v/>
      </c>
      <c r="P5" s="47" t="str">
        <f>IF(COUNTIFS('feuille travail'!$H:$H,$A5,'feuille travail'!$K:$K,P$3)&gt;0,"x","")</f>
        <v/>
      </c>
      <c r="Q5" s="47" t="str">
        <f>IF(COUNTIFS('feuille travail'!$H:$H,$A5,'feuille travail'!$K:$K,Q$3)&gt;0,"x","")</f>
        <v>x</v>
      </c>
      <c r="R5" s="47" t="str">
        <f>IF(COUNTIFS('feuille travail'!$H:$H,$A5,'feuille travail'!$K:$K,R$3)&gt;0,"x","")</f>
        <v>x</v>
      </c>
      <c r="S5" s="47" t="str">
        <f>IF(COUNTIFS('feuille travail'!$H:$H,$A5,'feuille travail'!$K:$K,S$3)&gt;0,"x","")</f>
        <v>x</v>
      </c>
    </row>
    <row r="6" spans="1:19" ht="28.35" customHeight="1" x14ac:dyDescent="0.25">
      <c r="A6" s="46" t="s">
        <v>181</v>
      </c>
      <c r="B6" s="47" t="str">
        <f>IF(COUNTIFS('feuille travail'!$H:$H,$A6,'feuille travail'!$K:$K,B$3)&gt;0,"x","")</f>
        <v/>
      </c>
      <c r="C6" s="47" t="str">
        <f>IF(COUNTIFS('feuille travail'!$H:$H,$A6,'feuille travail'!$K:$K,C$3)&gt;0,"x","")</f>
        <v/>
      </c>
      <c r="D6" s="47" t="str">
        <f>IF(COUNTIFS('feuille travail'!$H:$H,$A6,'feuille travail'!$K:$K,D$3)&gt;0,"x","")</f>
        <v/>
      </c>
      <c r="E6" s="47" t="str">
        <f>IF(COUNTIFS('feuille travail'!$H:$H,$A6,'feuille travail'!$K:$K,E$3)&gt;0,"x","")</f>
        <v/>
      </c>
      <c r="F6" s="47" t="str">
        <f>IF(COUNTIFS('feuille travail'!$H:$H,$A6,'feuille travail'!$K:$K,F$3)&gt;0,"x","")</f>
        <v/>
      </c>
      <c r="G6" s="47" t="str">
        <f>IF(COUNTIFS('feuille travail'!$H:$H,$A6,'feuille travail'!$K:$K,G$3)&gt;0,"x","")</f>
        <v>x</v>
      </c>
      <c r="H6" s="47" t="str">
        <f>IF(COUNTIFS('feuille travail'!$H:$H,$A6,'feuille travail'!$K:$K,H$3)&gt;0,"x","")</f>
        <v>x</v>
      </c>
      <c r="I6" s="47" t="str">
        <f>IF(COUNTIFS('feuille travail'!$H:$H,$A6,'feuille travail'!$K:$K,I$3)&gt;0,"x","")</f>
        <v>x</v>
      </c>
      <c r="J6" s="47" t="str">
        <f>IF(COUNTIFS('feuille travail'!$H:$H,$A6,'feuille travail'!$K:$K,J$3)&gt;0,"x","")</f>
        <v>x</v>
      </c>
      <c r="K6" s="47" t="str">
        <f>IF(COUNTIFS('feuille travail'!$H:$H,$A6,'feuille travail'!$K:$K,K$3)&gt;0,"x","")</f>
        <v>x</v>
      </c>
      <c r="L6" s="47" t="str">
        <f>IF(COUNTIFS('feuille travail'!$H:$H,$A6,'feuille travail'!$K:$K,L$3)&gt;0,"x","")</f>
        <v/>
      </c>
      <c r="M6" s="47" t="str">
        <f>IF(COUNTIFS('feuille travail'!$H:$H,$A6,'feuille travail'!$K:$K,M$3)&gt;0,"x","")</f>
        <v>x</v>
      </c>
      <c r="N6" s="47" t="str">
        <f>IF(COUNTIFS('feuille travail'!$H:$H,$A6,'feuille travail'!$K:$K,N$3)&gt;0,"x","")</f>
        <v/>
      </c>
      <c r="O6" s="47" t="str">
        <f>IF(COUNTIFS('feuille travail'!$H:$H,$A6,'feuille travail'!$K:$K,O$3)&gt;0,"x","")</f>
        <v>x</v>
      </c>
      <c r="P6" s="47" t="str">
        <f>IF(COUNTIFS('feuille travail'!$H:$H,$A6,'feuille travail'!$K:$K,P$3)&gt;0,"x","")</f>
        <v/>
      </c>
      <c r="Q6" s="47" t="str">
        <f>IF(COUNTIFS('feuille travail'!$H:$H,$A6,'feuille travail'!$K:$K,Q$3)&gt;0,"x","")</f>
        <v>x</v>
      </c>
      <c r="R6" s="47" t="str">
        <f>IF(COUNTIFS('feuille travail'!$H:$H,$A6,'feuille travail'!$K:$K,R$3)&gt;0,"x","")</f>
        <v/>
      </c>
      <c r="S6" s="47" t="str">
        <f>IF(COUNTIFS('feuille travail'!$H:$H,$A6,'feuille travail'!$K:$K,S$3)&gt;0,"x","")</f>
        <v/>
      </c>
    </row>
    <row r="7" spans="1:19" ht="28.35" customHeight="1" x14ac:dyDescent="0.25">
      <c r="A7" s="46" t="s">
        <v>85</v>
      </c>
      <c r="B7" s="47" t="str">
        <f>IF(COUNTIFS('feuille travail'!$H:$H,$A7,'feuille travail'!$K:$K,B$3)&gt;0,"x","")</f>
        <v>x</v>
      </c>
      <c r="C7" s="47" t="str">
        <f>IF(COUNTIFS('feuille travail'!$H:$H,$A7,'feuille travail'!$K:$K,C$3)&gt;0,"x","")</f>
        <v/>
      </c>
      <c r="D7" s="47" t="str">
        <f>IF(COUNTIFS('feuille travail'!$H:$H,$A7,'feuille travail'!$K:$K,D$3)&gt;0,"x","")</f>
        <v/>
      </c>
      <c r="E7" s="47" t="str">
        <f>IF(COUNTIFS('feuille travail'!$H:$H,$A7,'feuille travail'!$K:$K,E$3)&gt;0,"x","")</f>
        <v/>
      </c>
      <c r="F7" s="47" t="str">
        <f>IF(COUNTIFS('feuille travail'!$H:$H,$A7,'feuille travail'!$K:$K,F$3)&gt;0,"x","")</f>
        <v>x</v>
      </c>
      <c r="G7" s="47" t="str">
        <f>IF(COUNTIFS('feuille travail'!$H:$H,$A7,'feuille travail'!$K:$K,G$3)&gt;0,"x","")</f>
        <v/>
      </c>
      <c r="H7" s="47" t="str">
        <f>IF(COUNTIFS('feuille travail'!$H:$H,$A7,'feuille travail'!$K:$K,H$3)&gt;0,"x","")</f>
        <v/>
      </c>
      <c r="I7" s="47" t="str">
        <f>IF(COUNTIFS('feuille travail'!$H:$H,$A7,'feuille travail'!$K:$K,I$3)&gt;0,"x","")</f>
        <v>x</v>
      </c>
      <c r="J7" s="47" t="str">
        <f>IF(COUNTIFS('feuille travail'!$H:$H,$A7,'feuille travail'!$K:$K,J$3)&gt;0,"x","")</f>
        <v>x</v>
      </c>
      <c r="K7" s="47" t="str">
        <f>IF(COUNTIFS('feuille travail'!$H:$H,$A7,'feuille travail'!$K:$K,K$3)&gt;0,"x","")</f>
        <v/>
      </c>
      <c r="L7" s="47" t="str">
        <f>IF(COUNTIFS('feuille travail'!$H:$H,$A7,'feuille travail'!$K:$K,L$3)&gt;0,"x","")</f>
        <v/>
      </c>
      <c r="M7" s="47" t="str">
        <f>IF(COUNTIFS('feuille travail'!$H:$H,$A7,'feuille travail'!$K:$K,M$3)&gt;0,"x","")</f>
        <v>x</v>
      </c>
      <c r="N7" s="47" t="str">
        <f>IF(COUNTIFS('feuille travail'!$H:$H,$A7,'feuille travail'!$K:$K,N$3)&gt;0,"x","")</f>
        <v/>
      </c>
      <c r="O7" s="47" t="str">
        <f>IF(COUNTIFS('feuille travail'!$H:$H,$A7,'feuille travail'!$K:$K,O$3)&gt;0,"x","")</f>
        <v/>
      </c>
      <c r="P7" s="47" t="str">
        <f>IF(COUNTIFS('feuille travail'!$H:$H,$A7,'feuille travail'!$K:$K,P$3)&gt;0,"x","")</f>
        <v>x</v>
      </c>
      <c r="Q7" s="47" t="str">
        <f>IF(COUNTIFS('feuille travail'!$H:$H,$A7,'feuille travail'!$K:$K,Q$3)&gt;0,"x","")</f>
        <v>x</v>
      </c>
      <c r="R7" s="47" t="str">
        <f>IF(COUNTIFS('feuille travail'!$H:$H,$A7,'feuille travail'!$K:$K,R$3)&gt;0,"x","")</f>
        <v>x</v>
      </c>
      <c r="S7" s="47" t="str">
        <f>IF(COUNTIFS('feuille travail'!$H:$H,$A7,'feuille travail'!$K:$K,S$3)&gt;0,"x","")</f>
        <v/>
      </c>
    </row>
    <row r="8" spans="1:19" ht="28.35" customHeight="1" x14ac:dyDescent="0.25">
      <c r="A8" s="46" t="s">
        <v>88</v>
      </c>
      <c r="B8" s="47" t="str">
        <f>IF(COUNTIFS('feuille travail'!$H:$H,$A8,'feuille travail'!$K:$K,B$3)&gt;0,"x","")</f>
        <v>x</v>
      </c>
      <c r="C8" s="47" t="str">
        <f>IF(COUNTIFS('feuille travail'!$H:$H,$A8,'feuille travail'!$K:$K,C$3)&gt;0,"x","")</f>
        <v>x</v>
      </c>
      <c r="D8" s="47" t="str">
        <f>IF(COUNTIFS('feuille travail'!$H:$H,$A8,'feuille travail'!$K:$K,D$3)&gt;0,"x","")</f>
        <v>x</v>
      </c>
      <c r="E8" s="47" t="str">
        <f>IF(COUNTIFS('feuille travail'!$H:$H,$A8,'feuille travail'!$K:$K,E$3)&gt;0,"x","")</f>
        <v>x</v>
      </c>
      <c r="F8" s="47" t="str">
        <f>IF(COUNTIFS('feuille travail'!$H:$H,$A8,'feuille travail'!$K:$K,F$3)&gt;0,"x","")</f>
        <v>x</v>
      </c>
      <c r="G8" s="47" t="str">
        <f>IF(COUNTIFS('feuille travail'!$H:$H,$A8,'feuille travail'!$K:$K,G$3)&gt;0,"x","")</f>
        <v>x</v>
      </c>
      <c r="H8" s="47" t="str">
        <f>IF(COUNTIFS('feuille travail'!$H:$H,$A8,'feuille travail'!$K:$K,H$3)&gt;0,"x","")</f>
        <v>x</v>
      </c>
      <c r="I8" s="47" t="str">
        <f>IF(COUNTIFS('feuille travail'!$H:$H,$A8,'feuille travail'!$K:$K,I$3)&gt;0,"x","")</f>
        <v>x</v>
      </c>
      <c r="J8" s="47" t="str">
        <f>IF(COUNTIFS('feuille travail'!$H:$H,$A8,'feuille travail'!$K:$K,J$3)&gt;0,"x","")</f>
        <v>x</v>
      </c>
      <c r="K8" s="47" t="str">
        <f>IF(COUNTIFS('feuille travail'!$H:$H,$A8,'feuille travail'!$K:$K,K$3)&gt;0,"x","")</f>
        <v>x</v>
      </c>
      <c r="L8" s="47" t="str">
        <f>IF(COUNTIFS('feuille travail'!$H:$H,$A8,'feuille travail'!$K:$K,L$3)&gt;0,"x","")</f>
        <v>x</v>
      </c>
      <c r="M8" s="47" t="str">
        <f>IF(COUNTIFS('feuille travail'!$H:$H,$A8,'feuille travail'!$K:$K,M$3)&gt;0,"x","")</f>
        <v>x</v>
      </c>
      <c r="N8" s="47" t="str">
        <f>IF(COUNTIFS('feuille travail'!$H:$H,$A8,'feuille travail'!$K:$K,N$3)&gt;0,"x","")</f>
        <v>x</v>
      </c>
      <c r="O8" s="47" t="str">
        <f>IF(COUNTIFS('feuille travail'!$H:$H,$A8,'feuille travail'!$K:$K,O$3)&gt;0,"x","")</f>
        <v>x</v>
      </c>
      <c r="P8" s="47" t="str">
        <f>IF(COUNTIFS('feuille travail'!$H:$H,$A8,'feuille travail'!$K:$K,P$3)&gt;0,"x","")</f>
        <v/>
      </c>
      <c r="Q8" s="47" t="str">
        <f>IF(COUNTIFS('feuille travail'!$H:$H,$A8,'feuille travail'!$K:$K,Q$3)&gt;0,"x","")</f>
        <v>x</v>
      </c>
      <c r="R8" s="47" t="str">
        <f>IF(COUNTIFS('feuille travail'!$H:$H,$A8,'feuille travail'!$K:$K,R$3)&gt;0,"x","")</f>
        <v>x</v>
      </c>
      <c r="S8" s="47" t="str">
        <f>IF(COUNTIFS('feuille travail'!$H:$H,$A8,'feuille travail'!$K:$K,S$3)&gt;0,"x","")</f>
        <v>x</v>
      </c>
    </row>
    <row r="9" spans="1:19" ht="28.35" customHeight="1" x14ac:dyDescent="0.25">
      <c r="A9" s="46" t="s">
        <v>275</v>
      </c>
      <c r="B9" s="47" t="str">
        <f>IF(COUNTIFS('feuille travail'!$H:$H,$A9,'feuille travail'!$K:$K,B$3)&gt;0,"x","")</f>
        <v/>
      </c>
      <c r="C9" s="47" t="str">
        <f>IF(COUNTIFS('feuille travail'!$H:$H,$A9,'feuille travail'!$K:$K,C$3)&gt;0,"x","")</f>
        <v/>
      </c>
      <c r="D9" s="47" t="str">
        <f>IF(COUNTIFS('feuille travail'!$H:$H,$A9,'feuille travail'!$K:$K,D$3)&gt;0,"x","")</f>
        <v/>
      </c>
      <c r="E9" s="47" t="str">
        <f>IF(COUNTIFS('feuille travail'!$H:$H,$A9,'feuille travail'!$K:$K,E$3)&gt;0,"x","")</f>
        <v/>
      </c>
      <c r="F9" s="47" t="str">
        <f>IF(COUNTIFS('feuille travail'!$H:$H,$A9,'feuille travail'!$K:$K,F$3)&gt;0,"x","")</f>
        <v/>
      </c>
      <c r="G9" s="47" t="str">
        <f>IF(COUNTIFS('feuille travail'!$H:$H,$A9,'feuille travail'!$K:$K,G$3)&gt;0,"x","")</f>
        <v/>
      </c>
      <c r="H9" s="47" t="str">
        <f>IF(COUNTIFS('feuille travail'!$H:$H,$A9,'feuille travail'!$K:$K,H$3)&gt;0,"x","")</f>
        <v/>
      </c>
      <c r="I9" s="47" t="str">
        <f>IF(COUNTIFS('feuille travail'!$H:$H,$A9,'feuille travail'!$K:$K,I$3)&gt;0,"x","")</f>
        <v/>
      </c>
      <c r="J9" s="47" t="str">
        <f>IF(COUNTIFS('feuille travail'!$H:$H,$A9,'feuille travail'!$K:$K,J$3)&gt;0,"x","")</f>
        <v/>
      </c>
      <c r="K9" s="47" t="str">
        <f>IF(COUNTIFS('feuille travail'!$H:$H,$A9,'feuille travail'!$K:$K,K$3)&gt;0,"x","")</f>
        <v/>
      </c>
      <c r="L9" s="47" t="str">
        <f>IF(COUNTIFS('feuille travail'!$H:$H,$A9,'feuille travail'!$K:$K,L$3)&gt;0,"x","")</f>
        <v>x</v>
      </c>
      <c r="M9" s="47" t="str">
        <f>IF(COUNTIFS('feuille travail'!$H:$H,$A9,'feuille travail'!$K:$K,M$3)&gt;0,"x","")</f>
        <v/>
      </c>
      <c r="N9" s="47" t="str">
        <f>IF(COUNTIFS('feuille travail'!$H:$H,$A9,'feuille travail'!$K:$K,N$3)&gt;0,"x","")</f>
        <v/>
      </c>
      <c r="O9" s="47" t="str">
        <f>IF(COUNTIFS('feuille travail'!$H:$H,$A9,'feuille travail'!$K:$K,O$3)&gt;0,"x","")</f>
        <v/>
      </c>
      <c r="P9" s="47" t="str">
        <f>IF(COUNTIFS('feuille travail'!$H:$H,$A9,'feuille travail'!$K:$K,P$3)&gt;0,"x","")</f>
        <v/>
      </c>
      <c r="Q9" s="47" t="str">
        <f>IF(COUNTIFS('feuille travail'!$H:$H,$A9,'feuille travail'!$K:$K,Q$3)&gt;0,"x","")</f>
        <v/>
      </c>
      <c r="R9" s="47" t="str">
        <f>IF(COUNTIFS('feuille travail'!$H:$H,$A9,'feuille travail'!$K:$K,R$3)&gt;0,"x","")</f>
        <v/>
      </c>
      <c r="S9" s="47" t="str">
        <f>IF(COUNTIFS('feuille travail'!$H:$H,$A9,'feuille travail'!$K:$K,S$3)&gt;0,"x","")</f>
        <v/>
      </c>
    </row>
    <row r="10" spans="1:19" ht="28.35" customHeight="1" x14ac:dyDescent="0.25">
      <c r="A10" s="46" t="s">
        <v>70</v>
      </c>
      <c r="B10" s="47" t="str">
        <f>IF(COUNTIFS('feuille travail'!$H:$H,$A10,'feuille travail'!$K:$K,B$3)&gt;0,"x","")</f>
        <v>x</v>
      </c>
      <c r="C10" s="47" t="str">
        <f>IF(COUNTIFS('feuille travail'!$H:$H,$A10,'feuille travail'!$K:$K,C$3)&gt;0,"x","")</f>
        <v/>
      </c>
      <c r="D10" s="47" t="str">
        <f>IF(COUNTIFS('feuille travail'!$H:$H,$A10,'feuille travail'!$K:$K,D$3)&gt;0,"x","")</f>
        <v>x</v>
      </c>
      <c r="E10" s="47" t="str">
        <f>IF(COUNTIFS('feuille travail'!$H:$H,$A10,'feuille travail'!$K:$K,E$3)&gt;0,"x","")</f>
        <v>x</v>
      </c>
      <c r="F10" s="47" t="str">
        <f>IF(COUNTIFS('feuille travail'!$H:$H,$A10,'feuille travail'!$K:$K,F$3)&gt;0,"x","")</f>
        <v/>
      </c>
      <c r="G10" s="47" t="str">
        <f>IF(COUNTIFS('feuille travail'!$H:$H,$A10,'feuille travail'!$K:$K,G$3)&gt;0,"x","")</f>
        <v>x</v>
      </c>
      <c r="H10" s="47" t="str">
        <f>IF(COUNTIFS('feuille travail'!$H:$H,$A10,'feuille travail'!$K:$K,H$3)&gt;0,"x","")</f>
        <v/>
      </c>
      <c r="I10" s="47" t="str">
        <f>IF(COUNTIFS('feuille travail'!$H:$H,$A10,'feuille travail'!$K:$K,I$3)&gt;0,"x","")</f>
        <v/>
      </c>
      <c r="J10" s="47" t="str">
        <f>IF(COUNTIFS('feuille travail'!$H:$H,$A10,'feuille travail'!$K:$K,J$3)&gt;0,"x","")</f>
        <v/>
      </c>
      <c r="K10" s="47" t="str">
        <f>IF(COUNTIFS('feuille travail'!$H:$H,$A10,'feuille travail'!$K:$K,K$3)&gt;0,"x","")</f>
        <v/>
      </c>
      <c r="L10" s="47" t="str">
        <f>IF(COUNTIFS('feuille travail'!$H:$H,$A10,'feuille travail'!$K:$K,L$3)&gt;0,"x","")</f>
        <v>x</v>
      </c>
      <c r="M10" s="47" t="str">
        <f>IF(COUNTIFS('feuille travail'!$H:$H,$A10,'feuille travail'!$K:$K,M$3)&gt;0,"x","")</f>
        <v/>
      </c>
      <c r="N10" s="47" t="str">
        <f>IF(COUNTIFS('feuille travail'!$H:$H,$A10,'feuille travail'!$K:$K,N$3)&gt;0,"x","")</f>
        <v/>
      </c>
      <c r="O10" s="47" t="str">
        <f>IF(COUNTIFS('feuille travail'!$H:$H,$A10,'feuille travail'!$K:$K,O$3)&gt;0,"x","")</f>
        <v/>
      </c>
      <c r="P10" s="47" t="str">
        <f>IF(COUNTIFS('feuille travail'!$H:$H,$A10,'feuille travail'!$K:$K,P$3)&gt;0,"x","")</f>
        <v/>
      </c>
      <c r="Q10" s="47" t="str">
        <f>IF(COUNTIFS('feuille travail'!$H:$H,$A10,'feuille travail'!$K:$K,Q$3)&gt;0,"x","")</f>
        <v/>
      </c>
      <c r="R10" s="47" t="str">
        <f>IF(COUNTIFS('feuille travail'!$H:$H,$A10,'feuille travail'!$K:$K,R$3)&gt;0,"x","")</f>
        <v>x</v>
      </c>
      <c r="S10" s="47" t="str">
        <f>IF(COUNTIFS('feuille travail'!$H:$H,$A10,'feuille travail'!$K:$K,S$3)&gt;0,"x","")</f>
        <v/>
      </c>
    </row>
    <row r="11" spans="1:19" ht="28.35" customHeight="1" x14ac:dyDescent="0.25">
      <c r="A11" s="46" t="s">
        <v>65</v>
      </c>
      <c r="B11" s="47" t="str">
        <f>IF(COUNTIFS('feuille travail'!$H:$H,$A11,'feuille travail'!$K:$K,B$3)&gt;0,"x","")</f>
        <v>x</v>
      </c>
      <c r="C11" s="47" t="str">
        <f>IF(COUNTIFS('feuille travail'!$H:$H,$A11,'feuille travail'!$K:$K,C$3)&gt;0,"x","")</f>
        <v>x</v>
      </c>
      <c r="D11" s="47" t="str">
        <f>IF(COUNTIFS('feuille travail'!$H:$H,$A11,'feuille travail'!$K:$K,D$3)&gt;0,"x","")</f>
        <v/>
      </c>
      <c r="E11" s="47" t="str">
        <f>IF(COUNTIFS('feuille travail'!$H:$H,$A11,'feuille travail'!$K:$K,E$3)&gt;0,"x","")</f>
        <v/>
      </c>
      <c r="F11" s="47" t="str">
        <f>IF(COUNTIFS('feuille travail'!$H:$H,$A11,'feuille travail'!$K:$K,F$3)&gt;0,"x","")</f>
        <v/>
      </c>
      <c r="G11" s="47" t="str">
        <f>IF(COUNTIFS('feuille travail'!$H:$H,$A11,'feuille travail'!$K:$K,G$3)&gt;0,"x","")</f>
        <v/>
      </c>
      <c r="H11" s="47" t="str">
        <f>IF(COUNTIFS('feuille travail'!$H:$H,$A11,'feuille travail'!$K:$K,H$3)&gt;0,"x","")</f>
        <v>x</v>
      </c>
      <c r="I11" s="47" t="str">
        <f>IF(COUNTIFS('feuille travail'!$H:$H,$A11,'feuille travail'!$K:$K,I$3)&gt;0,"x","")</f>
        <v/>
      </c>
      <c r="J11" s="47" t="str">
        <f>IF(COUNTIFS('feuille travail'!$H:$H,$A11,'feuille travail'!$K:$K,J$3)&gt;0,"x","")</f>
        <v/>
      </c>
      <c r="K11" s="47" t="str">
        <f>IF(COUNTIFS('feuille travail'!$H:$H,$A11,'feuille travail'!$K:$K,K$3)&gt;0,"x","")</f>
        <v/>
      </c>
      <c r="L11" s="47" t="str">
        <f>IF(COUNTIFS('feuille travail'!$H:$H,$A11,'feuille travail'!$K:$K,L$3)&gt;0,"x","")</f>
        <v/>
      </c>
      <c r="M11" s="47" t="str">
        <f>IF(COUNTIFS('feuille travail'!$H:$H,$A11,'feuille travail'!$K:$K,M$3)&gt;0,"x","")</f>
        <v/>
      </c>
      <c r="N11" s="47" t="str">
        <f>IF(COUNTIFS('feuille travail'!$H:$H,$A11,'feuille travail'!$K:$K,N$3)&gt;0,"x","")</f>
        <v/>
      </c>
      <c r="O11" s="47" t="str">
        <f>IF(COUNTIFS('feuille travail'!$H:$H,$A11,'feuille travail'!$K:$K,O$3)&gt;0,"x","")</f>
        <v/>
      </c>
      <c r="P11" s="47" t="str">
        <f>IF(COUNTIFS('feuille travail'!$H:$H,$A11,'feuille travail'!$K:$K,P$3)&gt;0,"x","")</f>
        <v>x</v>
      </c>
      <c r="Q11" s="47" t="str">
        <f>IF(COUNTIFS('feuille travail'!$H:$H,$A11,'feuille travail'!$K:$K,Q$3)&gt;0,"x","")</f>
        <v/>
      </c>
      <c r="R11" s="47" t="str">
        <f>IF(COUNTIFS('feuille travail'!$H:$H,$A11,'feuille travail'!$K:$K,R$3)&gt;0,"x","")</f>
        <v>x</v>
      </c>
      <c r="S11" s="47" t="str">
        <f>IF(COUNTIFS('feuille travail'!$H:$H,$A11,'feuille travail'!$K:$K,S$3)&gt;0,"x","")</f>
        <v/>
      </c>
    </row>
    <row r="12" spans="1:19" ht="28.35" customHeight="1" x14ac:dyDescent="0.25">
      <c r="A12" s="46" t="s">
        <v>117</v>
      </c>
      <c r="B12" s="47" t="str">
        <f>IF(COUNTIFS('feuille travail'!$H:$H,$A12,'feuille travail'!$K:$K,B$3)&gt;0,"x","")</f>
        <v/>
      </c>
      <c r="C12" s="47" t="str">
        <f>IF(COUNTIFS('feuille travail'!$H:$H,$A12,'feuille travail'!$K:$K,C$3)&gt;0,"x","")</f>
        <v/>
      </c>
      <c r="D12" s="47" t="str">
        <f>IF(COUNTIFS('feuille travail'!$H:$H,$A12,'feuille travail'!$K:$K,D$3)&gt;0,"x","")</f>
        <v>x</v>
      </c>
      <c r="E12" s="47" t="str">
        <f>IF(COUNTIFS('feuille travail'!$H:$H,$A12,'feuille travail'!$K:$K,E$3)&gt;0,"x","")</f>
        <v/>
      </c>
      <c r="F12" s="47" t="str">
        <f>IF(COUNTIFS('feuille travail'!$H:$H,$A12,'feuille travail'!$K:$K,F$3)&gt;0,"x","")</f>
        <v/>
      </c>
      <c r="G12" s="47" t="str">
        <f>IF(COUNTIFS('feuille travail'!$H:$H,$A12,'feuille travail'!$K:$K,G$3)&gt;0,"x","")</f>
        <v/>
      </c>
      <c r="H12" s="47" t="str">
        <f>IF(COUNTIFS('feuille travail'!$H:$H,$A12,'feuille travail'!$K:$K,H$3)&gt;0,"x","")</f>
        <v/>
      </c>
      <c r="I12" s="47" t="str">
        <f>IF(COUNTIFS('feuille travail'!$H:$H,$A12,'feuille travail'!$K:$K,I$3)&gt;0,"x","")</f>
        <v/>
      </c>
      <c r="J12" s="47" t="str">
        <f>IF(COUNTIFS('feuille travail'!$H:$H,$A12,'feuille travail'!$K:$K,J$3)&gt;0,"x","")</f>
        <v/>
      </c>
      <c r="K12" s="47" t="str">
        <f>IF(COUNTIFS('feuille travail'!$H:$H,$A12,'feuille travail'!$K:$K,K$3)&gt;0,"x","")</f>
        <v/>
      </c>
      <c r="L12" s="47" t="str">
        <f>IF(COUNTIFS('feuille travail'!$H:$H,$A12,'feuille travail'!$K:$K,L$3)&gt;0,"x","")</f>
        <v>x</v>
      </c>
      <c r="M12" s="47" t="str">
        <f>IF(COUNTIFS('feuille travail'!$H:$H,$A12,'feuille travail'!$K:$K,M$3)&gt;0,"x","")</f>
        <v/>
      </c>
      <c r="N12" s="47" t="str">
        <f>IF(COUNTIFS('feuille travail'!$H:$H,$A12,'feuille travail'!$K:$K,N$3)&gt;0,"x","")</f>
        <v/>
      </c>
      <c r="O12" s="47" t="str">
        <f>IF(COUNTIFS('feuille travail'!$H:$H,$A12,'feuille travail'!$K:$K,O$3)&gt;0,"x","")</f>
        <v/>
      </c>
      <c r="P12" s="47" t="str">
        <f>IF(COUNTIFS('feuille travail'!$H:$H,$A12,'feuille travail'!$K:$K,P$3)&gt;0,"x","")</f>
        <v/>
      </c>
      <c r="Q12" s="47" t="str">
        <f>IF(COUNTIFS('feuille travail'!$H:$H,$A12,'feuille travail'!$K:$K,Q$3)&gt;0,"x","")</f>
        <v/>
      </c>
      <c r="R12" s="47" t="str">
        <f>IF(COUNTIFS('feuille travail'!$H:$H,$A12,'feuille travail'!$K:$K,R$3)&gt;0,"x","")</f>
        <v/>
      </c>
      <c r="S12" s="47" t="str">
        <f>IF(COUNTIFS('feuille travail'!$H:$H,$A12,'feuille travail'!$K:$K,S$3)&gt;0,"x","")</f>
        <v/>
      </c>
    </row>
    <row r="13" spans="1:19" ht="28.35" customHeight="1" x14ac:dyDescent="0.25">
      <c r="A13" s="46" t="s">
        <v>73</v>
      </c>
      <c r="B13" s="47" t="str">
        <f>IF(COUNTIFS('feuille travail'!$H:$H,$A13,'feuille travail'!$K:$K,B$3)&gt;0,"x","")</f>
        <v>x</v>
      </c>
      <c r="C13" s="47" t="str">
        <f>IF(COUNTIFS('feuille travail'!$H:$H,$A13,'feuille travail'!$K:$K,C$3)&gt;0,"x","")</f>
        <v/>
      </c>
      <c r="D13" s="47" t="str">
        <f>IF(COUNTIFS('feuille travail'!$H:$H,$A13,'feuille travail'!$K:$K,D$3)&gt;0,"x","")</f>
        <v/>
      </c>
      <c r="E13" s="47" t="str">
        <f>IF(COUNTIFS('feuille travail'!$H:$H,$A13,'feuille travail'!$K:$K,E$3)&gt;0,"x","")</f>
        <v/>
      </c>
      <c r="F13" s="47" t="str">
        <f>IF(COUNTIFS('feuille travail'!$H:$H,$A13,'feuille travail'!$K:$K,F$3)&gt;0,"x","")</f>
        <v>x</v>
      </c>
      <c r="G13" s="47" t="str">
        <f>IF(COUNTIFS('feuille travail'!$H:$H,$A13,'feuille travail'!$K:$K,G$3)&gt;0,"x","")</f>
        <v>x</v>
      </c>
      <c r="H13" s="47" t="str">
        <f>IF(COUNTIFS('feuille travail'!$H:$H,$A13,'feuille travail'!$K:$K,H$3)&gt;0,"x","")</f>
        <v>x</v>
      </c>
      <c r="I13" s="47" t="str">
        <f>IF(COUNTIFS('feuille travail'!$H:$H,$A13,'feuille travail'!$K:$K,I$3)&gt;0,"x","")</f>
        <v>x</v>
      </c>
      <c r="J13" s="47" t="str">
        <f>IF(COUNTIFS('feuille travail'!$H:$H,$A13,'feuille travail'!$K:$K,J$3)&gt;0,"x","")</f>
        <v/>
      </c>
      <c r="K13" s="47" t="str">
        <f>IF(COUNTIFS('feuille travail'!$H:$H,$A13,'feuille travail'!$K:$K,K$3)&gt;0,"x","")</f>
        <v>x</v>
      </c>
      <c r="L13" s="47" t="str">
        <f>IF(COUNTIFS('feuille travail'!$H:$H,$A13,'feuille travail'!$K:$K,L$3)&gt;0,"x","")</f>
        <v>x</v>
      </c>
      <c r="M13" s="47" t="str">
        <f>IF(COUNTIFS('feuille travail'!$H:$H,$A13,'feuille travail'!$K:$K,M$3)&gt;0,"x","")</f>
        <v>x</v>
      </c>
      <c r="N13" s="47" t="str">
        <f>IF(COUNTIFS('feuille travail'!$H:$H,$A13,'feuille travail'!$K:$K,N$3)&gt;0,"x","")</f>
        <v>x</v>
      </c>
      <c r="O13" s="47" t="str">
        <f>IF(COUNTIFS('feuille travail'!$H:$H,$A13,'feuille travail'!$K:$K,O$3)&gt;0,"x","")</f>
        <v/>
      </c>
      <c r="P13" s="47" t="str">
        <f>IF(COUNTIFS('feuille travail'!$H:$H,$A13,'feuille travail'!$K:$K,P$3)&gt;0,"x","")</f>
        <v>x</v>
      </c>
      <c r="Q13" s="47" t="str">
        <f>IF(COUNTIFS('feuille travail'!$H:$H,$A13,'feuille travail'!$K:$K,Q$3)&gt;0,"x","")</f>
        <v>x</v>
      </c>
      <c r="R13" s="47" t="str">
        <f>IF(COUNTIFS('feuille travail'!$H:$H,$A13,'feuille travail'!$K:$K,R$3)&gt;0,"x","")</f>
        <v/>
      </c>
      <c r="S13" s="47" t="str">
        <f>IF(COUNTIFS('feuille travail'!$H:$H,$A13,'feuille travail'!$K:$K,S$3)&gt;0,"x","")</f>
        <v/>
      </c>
    </row>
    <row r="14" spans="1:19" ht="28.35" customHeight="1" x14ac:dyDescent="0.25">
      <c r="A14" s="46" t="s">
        <v>106</v>
      </c>
      <c r="B14" s="47" t="str">
        <f>IF(COUNTIFS('feuille travail'!$H:$H,$A14,'feuille travail'!$K:$K,B$3)&gt;0,"x","")</f>
        <v/>
      </c>
      <c r="C14" s="47" t="str">
        <f>IF(COUNTIFS('feuille travail'!$H:$H,$A14,'feuille travail'!$K:$K,C$3)&gt;0,"x","")</f>
        <v>x</v>
      </c>
      <c r="D14" s="47" t="str">
        <f>IF(COUNTIFS('feuille travail'!$H:$H,$A14,'feuille travail'!$K:$K,D$3)&gt;0,"x","")</f>
        <v/>
      </c>
      <c r="E14" s="47" t="str">
        <f>IF(COUNTIFS('feuille travail'!$H:$H,$A14,'feuille travail'!$K:$K,E$3)&gt;0,"x","")</f>
        <v/>
      </c>
      <c r="F14" s="47" t="str">
        <f>IF(COUNTIFS('feuille travail'!$H:$H,$A14,'feuille travail'!$K:$K,F$3)&gt;0,"x","")</f>
        <v/>
      </c>
      <c r="G14" s="47" t="str">
        <f>IF(COUNTIFS('feuille travail'!$H:$H,$A14,'feuille travail'!$K:$K,G$3)&gt;0,"x","")</f>
        <v/>
      </c>
      <c r="H14" s="47" t="str">
        <f>IF(COUNTIFS('feuille travail'!$H:$H,$A14,'feuille travail'!$K:$K,H$3)&gt;0,"x","")</f>
        <v/>
      </c>
      <c r="I14" s="47" t="str">
        <f>IF(COUNTIFS('feuille travail'!$H:$H,$A14,'feuille travail'!$K:$K,I$3)&gt;0,"x","")</f>
        <v/>
      </c>
      <c r="J14" s="47" t="str">
        <f>IF(COUNTIFS('feuille travail'!$H:$H,$A14,'feuille travail'!$K:$K,J$3)&gt;0,"x","")</f>
        <v>x</v>
      </c>
      <c r="K14" s="47" t="str">
        <f>IF(COUNTIFS('feuille travail'!$H:$H,$A14,'feuille travail'!$K:$K,K$3)&gt;0,"x","")</f>
        <v/>
      </c>
      <c r="L14" s="47" t="str">
        <f>IF(COUNTIFS('feuille travail'!$H:$H,$A14,'feuille travail'!$K:$K,L$3)&gt;0,"x","")</f>
        <v/>
      </c>
      <c r="M14" s="47" t="str">
        <f>IF(COUNTIFS('feuille travail'!$H:$H,$A14,'feuille travail'!$K:$K,M$3)&gt;0,"x","")</f>
        <v/>
      </c>
      <c r="N14" s="47" t="str">
        <f>IF(COUNTIFS('feuille travail'!$H:$H,$A14,'feuille travail'!$K:$K,N$3)&gt;0,"x","")</f>
        <v/>
      </c>
      <c r="O14" s="47" t="str">
        <f>IF(COUNTIFS('feuille travail'!$H:$H,$A14,'feuille travail'!$K:$K,O$3)&gt;0,"x","")</f>
        <v/>
      </c>
      <c r="P14" s="47" t="str">
        <f>IF(COUNTIFS('feuille travail'!$H:$H,$A14,'feuille travail'!$K:$K,P$3)&gt;0,"x","")</f>
        <v/>
      </c>
      <c r="Q14" s="47" t="str">
        <f>IF(COUNTIFS('feuille travail'!$H:$H,$A14,'feuille travail'!$K:$K,Q$3)&gt;0,"x","")</f>
        <v/>
      </c>
      <c r="R14" s="47" t="str">
        <f>IF(COUNTIFS('feuille travail'!$H:$H,$A14,'feuille travail'!$K:$K,R$3)&gt;0,"x","")</f>
        <v/>
      </c>
      <c r="S14" s="47" t="str">
        <f>IF(COUNTIFS('feuille travail'!$H:$H,$A14,'feuille travail'!$K:$K,S$3)&gt;0,"x","")</f>
        <v>x</v>
      </c>
    </row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2">
    <mergeCell ref="A1:S1"/>
    <mergeCell ref="B2:S2"/>
  </mergeCells>
  <printOptions horizontalCentered="1"/>
  <pageMargins left="0.78749999999999998" right="0.78749999999999998" top="0.78749999999999998" bottom="0.78749999999999998" header="0.511811023622047" footer="0.511811023622047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5267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publipostage</vt:lpstr>
      <vt:lpstr>feuille travail</vt:lpstr>
      <vt:lpstr>choix oral</vt:lpstr>
      <vt:lpstr>choix sujets jurys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BRUNGARD Marie Pierre</cp:lastModifiedBy>
  <cp:revision>1296</cp:revision>
  <cp:lastPrinted>2024-06-08T09:37:51Z</cp:lastPrinted>
  <dcterms:modified xsi:type="dcterms:W3CDTF">2025-01-10T22:39:46Z</dcterms:modified>
  <dc:language>fr-FR</dc:language>
</cp:coreProperties>
</file>